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5720" tabRatio="886" firstSheet="0" activeTab="0" autoFilterDateGrouping="1"/>
  </bookViews>
  <sheets>
    <sheet xmlns:r="http://schemas.openxmlformats.org/officeDocument/2006/relationships" name="0. Instrucciones" sheetId="1" state="visible" r:id="rId1"/>
    <sheet xmlns:r="http://schemas.openxmlformats.org/officeDocument/2006/relationships" name="1. Datos del Proveedor" sheetId="2" state="visible" r:id="rId2"/>
    <sheet xmlns:r="http://schemas.openxmlformats.org/officeDocument/2006/relationships" name="2. General y Arquitectura" sheetId="3" state="visible" r:id="rId3"/>
    <sheet xmlns:r="http://schemas.openxmlformats.org/officeDocument/2006/relationships" name="3. Plataforma de Gestión" sheetId="4" state="visible" r:id="rId4"/>
    <sheet xmlns:r="http://schemas.openxmlformats.org/officeDocument/2006/relationships" name="4. Dispositivos de Medición" sheetId="5" state="visible" r:id="rId5"/>
    <sheet xmlns:r="http://schemas.openxmlformats.org/officeDocument/2006/relationships" name="5. Conectividad y Red Móvil" sheetId="6" state="visible" r:id="rId6"/>
    <sheet xmlns:r="http://schemas.openxmlformats.org/officeDocument/2006/relationships" name="6. Integración e APIs" sheetId="7" state="visible" r:id="rId7"/>
    <sheet xmlns:r="http://schemas.openxmlformats.org/officeDocument/2006/relationships" name="7. Seguridad de la Información" sheetId="8" state="visible" r:id="rId8"/>
    <sheet xmlns:r="http://schemas.openxmlformats.org/officeDocument/2006/relationships" name="8. Instalación en Premisa" sheetId="9" state="visible" r:id="rId9"/>
    <sheet xmlns:r="http://schemas.openxmlformats.org/officeDocument/2006/relationships" name="9. Soporte, Mantenimiento y SLA" sheetId="10" state="visible" r:id="rId10"/>
    <sheet xmlns:r="http://schemas.openxmlformats.org/officeDocument/2006/relationships" name="10. Garantía" sheetId="11" state="visible" r:id="rId11"/>
    <sheet xmlns:r="http://schemas.openxmlformats.org/officeDocument/2006/relationships" name="11. Capacitación y Documentació" sheetId="12" state="visible" r:id="rId12"/>
    <sheet xmlns:r="http://schemas.openxmlformats.org/officeDocument/2006/relationships" name="12. Modelo Comercial y Financie" sheetId="13" state="visible" r:id="rId13"/>
    <sheet xmlns:r="http://schemas.openxmlformats.org/officeDocument/2006/relationships" name="13. Volúmenes Proyectados" sheetId="14" state="visible" r:id="rId14"/>
    <sheet xmlns:r="http://schemas.openxmlformats.org/officeDocument/2006/relationships" name="14. Rúbrica de Puntuación" sheetId="15" state="visible" r:id="rId15"/>
    <sheet xmlns:r="http://schemas.openxmlformats.org/officeDocument/2006/relationships" name="15. Matriz de Evaluación" sheetId="16" state="visible" r:id="rId16"/>
  </sheets>
  <definedNames/>
  <calcPr calcId="191028" fullCalcOnLoad="1" iterateDelta="0.0001"/>
</workbook>
</file>

<file path=xl/styles.xml><?xml version="1.0" encoding="utf-8"?>
<styleSheet xmlns="http://schemas.openxmlformats.org/spreadsheetml/2006/main">
  <numFmts count="2">
    <numFmt numFmtId="164" formatCode="0.0%"/>
    <numFmt numFmtId="165" formatCode="0.0"/>
  </numFmts>
  <fonts count="15">
    <font>
      <name val="Calibri"/>
      <charset val="1"/>
      <family val="2"/>
      <color theme="1"/>
      <sz val="11"/>
    </font>
    <font>
      <name val="Arial"/>
      <charset val="1"/>
      <b val="1"/>
      <color rgb="FFFFFFFF"/>
      <sz val="14"/>
    </font>
    <font>
      <name val="Arial"/>
      <charset val="1"/>
      <b val="1"/>
      <color rgb="FF000000"/>
      <sz val="10"/>
    </font>
    <font>
      <name val="Arial"/>
      <charset val="1"/>
      <color rgb="FF000000"/>
      <sz val="10"/>
    </font>
    <font>
      <name val="Arial"/>
      <charset val="1"/>
      <b val="1"/>
      <color rgb="FF333333"/>
      <sz val="11"/>
    </font>
    <font>
      <name val="Arial"/>
      <charset val="1"/>
      <b val="1"/>
      <color rgb="FFFFFFFF"/>
      <sz val="10"/>
    </font>
    <font>
      <name val="Arial"/>
      <charset val="1"/>
      <b val="1"/>
      <color rgb="FFFFFFFF"/>
      <sz val="13"/>
    </font>
    <font>
      <name val="Arial"/>
      <charset val="1"/>
      <color rgb="FF7F7F7F"/>
      <sz val="9"/>
    </font>
    <font>
      <name val="Arial"/>
      <charset val="1"/>
      <b val="1"/>
      <i val="1"/>
      <color rgb="FF9E1B12"/>
      <sz val="10"/>
    </font>
    <font>
      <name val="Arial"/>
      <charset val="1"/>
      <i val="1"/>
      <color rgb="FF333333"/>
      <sz val="10"/>
    </font>
    <font>
      <name val="Arial"/>
      <charset val="1"/>
      <i val="1"/>
      <color rgb="FF000000"/>
      <sz val="10"/>
    </font>
    <font>
      <name val="Arial"/>
      <charset val="1"/>
      <b val="1"/>
      <color rgb="FFFFFFFF"/>
      <sz val="12"/>
    </font>
    <font>
      <name val="Arial"/>
      <b val="1"/>
      <color rgb="FF000000"/>
      <sz val="10"/>
    </font>
    <font>
      <name val="Arial"/>
      <color rgb="FF000000"/>
      <sz val="10"/>
    </font>
    <font>
      <name val="Arial"/>
      <color rgb="FF7F7F7F"/>
      <sz val="9"/>
    </font>
  </fonts>
  <fills count="14">
    <fill>
      <patternFill/>
    </fill>
    <fill>
      <patternFill patternType="gray125"/>
    </fill>
    <fill>
      <patternFill patternType="solid">
        <fgColor rgb="FFD52B1E"/>
        <bgColor rgb="FF9E1B12"/>
      </patternFill>
    </fill>
    <fill>
      <patternFill patternType="solid">
        <fgColor rgb="FFD9E1F2"/>
        <bgColor rgb="FFDDEBF7"/>
      </patternFill>
    </fill>
    <fill>
      <patternFill patternType="solid">
        <fgColor rgb="FFF2F2F2"/>
        <bgColor rgb="FFFFF2F2"/>
      </patternFill>
    </fill>
    <fill>
      <patternFill patternType="solid">
        <fgColor rgb="FF4472C4"/>
        <bgColor rgb="FF666699"/>
      </patternFill>
    </fill>
    <fill>
      <patternFill patternType="solid">
        <fgColor rgb="FF1F3864"/>
        <bgColor rgb="FF333333"/>
      </patternFill>
    </fill>
    <fill>
      <patternFill patternType="solid">
        <fgColor rgb="FFFFF2CC"/>
        <bgColor rgb="FFFFF2F2"/>
      </patternFill>
    </fill>
    <fill>
      <patternFill patternType="solid">
        <fgColor rgb="FFFFC7CE"/>
        <bgColor rgb="FFE7E6E6"/>
      </patternFill>
    </fill>
    <fill>
      <patternFill patternType="solid">
        <fgColor rgb="FFC6EFCE"/>
        <bgColor rgb="FFDDEBF7"/>
      </patternFill>
    </fill>
    <fill>
      <patternFill patternType="solid">
        <fgColor rgb="FFFFF2F2"/>
        <bgColor rgb="FFF2F2F2"/>
      </patternFill>
    </fill>
    <fill>
      <patternFill patternType="solid">
        <fgColor rgb="FFFFEB9C"/>
        <bgColor rgb="FFFFF2CC"/>
      </patternFill>
    </fill>
    <fill>
      <patternFill patternType="solid">
        <fgColor rgb="FFF2F2F2"/>
      </patternFill>
    </fill>
    <fill>
      <patternFill patternType="solid">
        <fgColor rgb="FFFFF2CC"/>
      </patternFill>
    </fill>
  </fills>
  <borders count="6">
    <border>
      <left/>
      <right/>
      <top/>
      <bottom/>
      <diagonal/>
    </border>
    <border>
      <left style="medium">
        <color rgb="FF333333"/>
      </left>
      <right style="medium">
        <color rgb="FF333333"/>
      </right>
      <top style="medium">
        <color rgb="FF333333"/>
      </top>
      <bottom style="medium">
        <color rgb="FF333333"/>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s>
  <cellStyleXfs count="1">
    <xf numFmtId="0" fontId="0" fillId="0" borderId="0"/>
  </cellStyleXfs>
  <cellXfs count="58">
    <xf numFmtId="0" fontId="0" fillId="0" borderId="0" pivotButton="0" quotePrefix="0" xfId="0"/>
    <xf numFmtId="0" fontId="5" fillId="5" borderId="1" applyAlignment="1" pivotButton="0" quotePrefix="0" xfId="0">
      <alignment horizontal="center" vertical="center" wrapText="1"/>
    </xf>
    <xf numFmtId="0" fontId="12" fillId="12" borderId="4" applyAlignment="1" pivotButton="0" quotePrefix="0" xfId="0">
      <alignment horizontal="center" vertical="center" wrapText="1"/>
    </xf>
    <xf numFmtId="0" fontId="13" fillId="0" borderId="4" applyAlignment="1" pivotButton="0" quotePrefix="0" xfId="0">
      <alignment horizontal="left" vertical="top" wrapText="1"/>
    </xf>
    <xf numFmtId="0" fontId="12" fillId="13" borderId="4" applyAlignment="1" pivotButton="0" quotePrefix="0" xfId="0">
      <alignment horizontal="center" vertical="center" wrapText="1"/>
    </xf>
    <xf numFmtId="0" fontId="13" fillId="13" borderId="4" applyAlignment="1" pivotButton="0" quotePrefix="0" xfId="0">
      <alignment horizontal="left" vertical="top" wrapText="1"/>
    </xf>
    <xf numFmtId="0" fontId="14" fillId="0" borderId="4" applyAlignment="1" pivotButton="0" quotePrefix="0" xfId="0">
      <alignment horizontal="center" vertical="center" wrapText="1"/>
    </xf>
    <xf numFmtId="0" fontId="1" fillId="2" borderId="0" applyAlignment="1" pivotButton="0" quotePrefix="0" xfId="0">
      <alignment horizontal="center" vertical="center"/>
    </xf>
    <xf numFmtId="0" fontId="4" fillId="3" borderId="0" applyAlignment="1" pivotButton="0" quotePrefix="0" xfId="0">
      <alignment horizontal="left" vertical="center"/>
    </xf>
    <xf numFmtId="0" fontId="1" fillId="6" borderId="0" applyAlignment="1" pivotButton="0" quotePrefix="0" xfId="0">
      <alignment horizontal="center" vertical="center"/>
    </xf>
    <xf numFmtId="0" fontId="6" fillId="6" borderId="0" applyAlignment="1" pivotButton="0" quotePrefix="0" xfId="0">
      <alignment horizontal="center" vertical="center"/>
    </xf>
    <xf numFmtId="0" fontId="8" fillId="10" borderId="2" applyAlignment="1" pivotButton="0" quotePrefix="0" xfId="0">
      <alignment horizontal="left" vertical="center" wrapText="1"/>
    </xf>
    <xf numFmtId="0" fontId="3" fillId="7" borderId="2" applyAlignment="1" pivotButton="0" quotePrefix="0" xfId="0">
      <alignment horizontal="left" vertical="top" wrapText="1"/>
    </xf>
    <xf numFmtId="0" fontId="3" fillId="7" borderId="2" applyAlignment="1" pivotButton="0" quotePrefix="0" xfId="0">
      <alignment horizontal="left" vertical="center" wrapText="1"/>
    </xf>
    <xf numFmtId="0" fontId="9" fillId="4" borderId="2" applyAlignment="1" pivotButton="0" quotePrefix="0" xfId="0">
      <alignment horizontal="left" vertical="center" wrapText="1"/>
    </xf>
    <xf numFmtId="0" fontId="3" fillId="4" borderId="2" applyAlignment="1" pivotButton="0" quotePrefix="0" xfId="0">
      <alignment horizontal="left" vertical="center" wrapText="1"/>
    </xf>
    <xf numFmtId="0" fontId="10" fillId="0" borderId="2" applyAlignment="1" pivotButton="0" quotePrefix="0" xfId="0">
      <alignment horizontal="left" vertical="center" wrapText="1"/>
    </xf>
    <xf numFmtId="0" fontId="3" fillId="2" borderId="2" applyAlignment="1" pivotButton="0" quotePrefix="0" xfId="0">
      <alignment horizontal="left" vertical="center" wrapText="1"/>
    </xf>
    <xf numFmtId="0" fontId="0" fillId="0" borderId="0" pivotButton="0" quotePrefix="0" xfId="0"/>
    <xf numFmtId="0" fontId="2" fillId="3" borderId="4" applyAlignment="1" pivotButton="0" quotePrefix="0" xfId="0">
      <alignment horizontal="left" vertical="center" wrapText="1"/>
    </xf>
    <xf numFmtId="0" fontId="3" fillId="0" borderId="4" applyAlignment="1" pivotButton="0" quotePrefix="0" xfId="0">
      <alignment horizontal="left" vertical="center" wrapText="1"/>
    </xf>
    <xf numFmtId="0" fontId="2" fillId="4" borderId="4" applyAlignment="1" pivotButton="0" quotePrefix="0" xfId="0">
      <alignment horizontal="left" vertical="top" wrapText="1"/>
    </xf>
    <xf numFmtId="0" fontId="3" fillId="0" borderId="4" applyAlignment="1" pivotButton="0" quotePrefix="0" xfId="0">
      <alignment horizontal="left" vertical="top" wrapText="1"/>
    </xf>
    <xf numFmtId="0" fontId="2" fillId="4" borderId="4" applyAlignment="1" pivotButton="0" quotePrefix="0" xfId="0">
      <alignment horizontal="center" vertical="center" wrapText="1"/>
    </xf>
    <xf numFmtId="0" fontId="2" fillId="4" borderId="4" applyAlignment="1" pivotButton="0" quotePrefix="0" xfId="0">
      <alignment horizontal="left" vertical="center" wrapText="1"/>
    </xf>
    <xf numFmtId="0" fontId="3" fillId="7" borderId="4" applyAlignment="1" pivotButton="0" quotePrefix="0" xfId="0">
      <alignment horizontal="left" vertical="center" wrapText="1"/>
    </xf>
    <xf numFmtId="0" fontId="2" fillId="8" borderId="4" applyAlignment="1" pivotButton="0" quotePrefix="0" xfId="0">
      <alignment horizontal="center" vertical="center" wrapText="1"/>
    </xf>
    <xf numFmtId="0" fontId="2" fillId="7" borderId="4" applyAlignment="1" pivotButton="0" quotePrefix="0" xfId="0">
      <alignment horizontal="center" vertical="center" wrapText="1"/>
    </xf>
    <xf numFmtId="0" fontId="3" fillId="7" borderId="4" applyAlignment="1" pivotButton="0" quotePrefix="0" xfId="0">
      <alignment horizontal="left" vertical="top" wrapText="1"/>
    </xf>
    <xf numFmtId="0" fontId="7" fillId="0" borderId="4" applyAlignment="1" pivotButton="0" quotePrefix="0" xfId="0">
      <alignment horizontal="center" vertical="center" wrapText="1"/>
    </xf>
    <xf numFmtId="0" fontId="5" fillId="6" borderId="4" applyAlignment="1" pivotButton="0" quotePrefix="0" xfId="0">
      <alignment horizontal="center" vertical="center" wrapText="1"/>
    </xf>
    <xf numFmtId="0" fontId="2" fillId="4" borderId="4" applyAlignment="1" pivotButton="0" quotePrefix="0" xfId="0">
      <alignment horizontal="right" vertical="center" wrapText="1"/>
    </xf>
    <xf numFmtId="0" fontId="2" fillId="9" borderId="4" applyAlignment="1" pivotButton="0" quotePrefix="0" xfId="0">
      <alignment horizontal="right" vertical="center" wrapText="1"/>
    </xf>
    <xf numFmtId="164" fontId="2" fillId="9" borderId="4" applyAlignment="1" pivotButton="0" quotePrefix="0" xfId="0">
      <alignment horizontal="center" vertical="center" wrapText="1"/>
    </xf>
    <xf numFmtId="0" fontId="0" fillId="0" borderId="3" pivotButton="0" quotePrefix="0" xfId="0"/>
    <xf numFmtId="164" fontId="7" fillId="0" borderId="4" applyAlignment="1" pivotButton="0" quotePrefix="0" xfId="0">
      <alignment horizontal="center" vertical="center" wrapText="1"/>
    </xf>
    <xf numFmtId="3" fontId="3" fillId="7" borderId="4" applyAlignment="1" pivotButton="0" quotePrefix="0" xfId="0">
      <alignment horizontal="center" vertical="center" wrapText="1"/>
    </xf>
    <xf numFmtId="3" fontId="2" fillId="4" borderId="4" applyAlignment="1" pivotButton="0" quotePrefix="0" xfId="0">
      <alignment horizontal="center" vertical="center" wrapText="1"/>
    </xf>
    <xf numFmtId="0" fontId="5" fillId="5" borderId="4" applyAlignment="1" pivotButton="0" quotePrefix="0" xfId="0">
      <alignment horizontal="center" vertical="center" wrapText="1"/>
    </xf>
    <xf numFmtId="3" fontId="5" fillId="5" borderId="4" applyAlignment="1" pivotButton="0" quotePrefix="0" xfId="0">
      <alignment horizontal="center" vertical="center" wrapText="1"/>
    </xf>
    <xf numFmtId="164" fontId="3" fillId="7" borderId="4" applyAlignment="1" pivotButton="0" quotePrefix="0" xfId="0">
      <alignment horizontal="center" vertical="center" wrapText="1"/>
    </xf>
    <xf numFmtId="9" fontId="2" fillId="4" borderId="4" applyAlignment="1" pivotButton="0" quotePrefix="0" xfId="0">
      <alignment horizontal="center" vertical="center" wrapText="1"/>
    </xf>
    <xf numFmtId="0" fontId="5" fillId="5" borderId="4" applyAlignment="1" pivotButton="0" quotePrefix="0" xfId="0">
      <alignment horizontal="right" vertical="center" wrapText="1"/>
    </xf>
    <xf numFmtId="0" fontId="3" fillId="5" borderId="4" applyAlignment="1" pivotButton="0" quotePrefix="0" xfId="0">
      <alignment horizontal="left" vertical="center" wrapText="1"/>
    </xf>
    <xf numFmtId="9" fontId="5" fillId="5" borderId="4" applyAlignment="1" pivotButton="0" quotePrefix="0" xfId="0">
      <alignment horizontal="center" vertical="center" wrapText="1"/>
    </xf>
    <xf numFmtId="1" fontId="3" fillId="0" borderId="4" applyAlignment="1" pivotButton="0" quotePrefix="0" xfId="0">
      <alignment horizontal="center" vertical="center" wrapText="1"/>
    </xf>
    <xf numFmtId="165" fontId="3" fillId="0" borderId="4" applyAlignment="1" pivotButton="0" quotePrefix="0" xfId="0">
      <alignment horizontal="center" vertical="center" wrapText="1"/>
    </xf>
    <xf numFmtId="10" fontId="2" fillId="3" borderId="4" applyAlignment="1" pivotButton="0" quotePrefix="0" xfId="0">
      <alignment horizontal="center" vertical="center" wrapText="1"/>
    </xf>
    <xf numFmtId="1" fontId="5" fillId="5" borderId="4" applyAlignment="1" pivotButton="0" quotePrefix="0" xfId="0">
      <alignment horizontal="center" vertical="center" wrapText="1"/>
    </xf>
    <xf numFmtId="165" fontId="5" fillId="5" borderId="4" applyAlignment="1" pivotButton="0" quotePrefix="0" xfId="0">
      <alignment horizontal="center" vertical="center" wrapText="1"/>
    </xf>
    <xf numFmtId="164" fontId="5" fillId="5" borderId="4" applyAlignment="1" pivotButton="0" quotePrefix="0" xfId="0">
      <alignment horizontal="center" vertical="center" wrapText="1"/>
    </xf>
    <xf numFmtId="10" fontId="5" fillId="5" borderId="4" applyAlignment="1" pivotButton="0" quotePrefix="0" xfId="0">
      <alignment horizontal="center" vertical="center" wrapText="1"/>
    </xf>
    <xf numFmtId="164" fontId="2" fillId="7" borderId="4" applyAlignment="1" pivotButton="0" quotePrefix="0" xfId="0">
      <alignment horizontal="center" vertical="center" wrapText="1"/>
    </xf>
    <xf numFmtId="0" fontId="11" fillId="2" borderId="4" applyAlignment="1" pivotButton="0" quotePrefix="0" xfId="0">
      <alignment horizontal="right" vertical="center" wrapText="1"/>
    </xf>
    <xf numFmtId="10" fontId="1" fillId="2" borderId="4" applyAlignment="1" pivotButton="0" quotePrefix="0" xfId="0">
      <alignment horizontal="center" vertical="center" wrapText="1"/>
    </xf>
    <xf numFmtId="1" fontId="2" fillId="8" borderId="4" applyAlignment="1" pivotButton="0" quotePrefix="0" xfId="0">
      <alignment horizontal="center" vertical="center" wrapText="1"/>
    </xf>
    <xf numFmtId="1" fontId="2" fillId="11" borderId="4" applyAlignment="1" pivotButton="0" quotePrefix="0" xfId="0">
      <alignment horizontal="center" vertical="center" wrapText="1"/>
    </xf>
    <xf numFmtId="0" fontId="2" fillId="0" borderId="4" applyAlignment="1" pivotButton="0" quotePrefix="0" xfId="0">
      <alignment horizontal="center" vertical="center" wrapText="1"/>
    </xf>
  </cellXfs>
  <cellStyles count="1">
    <cellStyle name="Normal" xfId="0" builtinId="0"/>
  </cellStyles>
  <dxfs count="64">
    <dxf>
      <font>
        <name val="Arial"/>
        <charset val="1"/>
        <b val="1"/>
        <color rgb="FF006100"/>
        <sz val="10"/>
      </font>
      <fill>
        <patternFill>
          <bgColor rgb="FFC6EFCE"/>
        </patternFill>
      </fill>
    </dxf>
    <dxf>
      <font>
        <name val="Arial"/>
        <charset val="1"/>
        <b val="1"/>
        <color rgb="FF333333"/>
        <sz val="10"/>
      </font>
      <fill>
        <patternFill>
          <bgColor rgb="FFDDEBF7"/>
        </patternFill>
      </fill>
    </dxf>
    <dxf>
      <font>
        <name val="Arial"/>
        <charset val="1"/>
        <b val="1"/>
        <color rgb="FF9C5700"/>
        <sz val="10"/>
      </font>
      <fill>
        <patternFill>
          <bgColor rgb="FFFFEB9C"/>
        </patternFill>
      </fill>
    </dxf>
    <dxf>
      <font>
        <name val="Arial"/>
        <charset val="1"/>
        <b val="1"/>
        <color rgb="FF9C0006"/>
        <sz val="10"/>
      </font>
      <fill>
        <patternFill>
          <bgColor rgb="FFFFC7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b val="1"/>
        <color rgb="FF333333"/>
        <sz val="10"/>
      </font>
      <fill>
        <patternFill patternType="solid">
          <fgColor rgb="FFE7E6E6"/>
        </patternFill>
      </fill>
    </dxf>
    <dxf>
      <font>
        <name val="Arial"/>
        <b val="1"/>
        <color rgb="FF9C0006"/>
        <sz val="10"/>
      </font>
      <fill>
        <patternFill patternType="solid">
          <fgColor rgb="FFFFC7CE"/>
        </patternFill>
      </fill>
    </dxf>
    <dxf>
      <font>
        <name val="Arial"/>
        <b val="1"/>
        <color rgb="FF9C5700"/>
        <sz val="10"/>
      </font>
      <fill>
        <patternFill patternType="solid">
          <fgColor rgb="FFFFEB9C"/>
        </patternFill>
      </fill>
    </dxf>
    <dxf>
      <font>
        <name val="Arial"/>
        <b val="1"/>
        <color rgb="FF006100"/>
        <sz val="10"/>
      </font>
      <fill>
        <patternFill patternType="solid">
          <f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
      <font>
        <name val="Arial"/>
        <charset val="1"/>
        <b val="1"/>
        <color rgb="FF333333"/>
        <sz val="10"/>
      </font>
      <fill>
        <patternFill>
          <bgColor rgb="FFE7E6E6"/>
        </patternFill>
      </fill>
    </dxf>
    <dxf>
      <font>
        <name val="Arial"/>
        <charset val="1"/>
        <b val="1"/>
        <color rgb="FF9C0006"/>
        <sz val="10"/>
      </font>
      <fill>
        <patternFill>
          <bgColor rgb="FFFFC7CE"/>
        </patternFill>
      </fill>
    </dxf>
    <dxf>
      <font>
        <name val="Arial"/>
        <charset val="1"/>
        <b val="1"/>
        <color rgb="FF9C5700"/>
        <sz val="10"/>
      </font>
      <fill>
        <patternFill>
          <bgColor rgb="FFFFEB9C"/>
        </patternFill>
      </fill>
    </dxf>
    <dxf>
      <font>
        <name val="Arial"/>
        <charset val="1"/>
        <b val="1"/>
        <color rgb="FF006100"/>
        <sz val="10"/>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5700"/>
      <rgbColor rgb="FF800080"/>
      <rgbColor rgb="FF008080"/>
      <rgbColor rgb="FFBFBFBF"/>
      <rgbColor rgb="FF7F7F7F"/>
      <rgbColor rgb="FF9999FF"/>
      <rgbColor rgb="FFD52B1E"/>
      <rgbColor rgb="FFFFF2CC"/>
      <rgbColor rgb="FFDDEBF7"/>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F2F2F2"/>
      <rgbColor rgb="FFC6EFCE"/>
      <rgbColor rgb="FFFFEB9C"/>
      <rgbColor rgb="FFE7E6E6"/>
      <rgbColor rgb="FFFFF2F2"/>
      <rgbColor rgb="FFCC99FF"/>
      <rgbColor rgb="FFFFC7CE"/>
      <rgbColor rgb="FF4472C4"/>
      <rgbColor rgb="FF33CCCC"/>
      <rgbColor rgb="FF99CC00"/>
      <rgbColor rgb="FFFFCC00"/>
      <rgbColor rgb="FFFF9900"/>
      <rgbColor rgb="FFFF6600"/>
      <rgbColor rgb="FF666699"/>
      <rgbColor rgb="FF969696"/>
      <rgbColor rgb="FF1F3864"/>
      <rgbColor rgb="FF339966"/>
      <rgbColor rgb="FF003300"/>
      <rgbColor rgb="FF333300"/>
      <rgbColor rgb="FF9E1B12"/>
      <rgbColor rgb="FF993366"/>
      <rgbColor rgb="FF333399"/>
      <rgbColor rgb="FF333333"/>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styles" Target="styles.xml" Id="rId17"/><Relationship Type="http://schemas.openxmlformats.org/officeDocument/2006/relationships/theme" Target="theme/theme1.xml" Id="rId18"/></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showGridLines="0" tabSelected="1" zoomScaleNormal="100" workbookViewId="0">
      <selection activeCell="J7" sqref="J7"/>
    </sheetView>
  </sheetViews>
  <sheetFormatPr baseColWidth="8" defaultColWidth="8.5703125" defaultRowHeight="14.45"/>
  <cols>
    <col width="3" customWidth="1" style="18" min="1" max="1"/>
    <col width="30" customWidth="1" style="18" min="2" max="2"/>
    <col width="85" customWidth="1" style="18" min="3" max="3"/>
  </cols>
  <sheetData>
    <row r="1" ht="31.5" customHeight="1" s="18">
      <c r="A1" s="7" t="inlineStr">
        <is>
          <t>ANEXO 1 — SOLUCIÓN IOT PARA TELEMEDIDA — INSTRUCCIONES DE RESPUESTA</t>
        </is>
      </c>
    </row>
    <row r="2"/>
    <row r="3" ht="21.75" customHeight="1" s="18">
      <c r="B3" s="19" t="inlineStr">
        <is>
          <t>Documento</t>
        </is>
      </c>
      <c r="C3" s="20" t="inlineStr">
        <is>
          <t>Anexo 1 del RFP — Solución integral de telemedida IoT de Claro Dominicana.</t>
        </is>
      </c>
    </row>
    <row r="4" ht="24.95" customHeight="1" s="18">
      <c r="B4" s="19" t="inlineStr">
        <is>
          <t>Propósito</t>
        </is>
      </c>
      <c r="C4" s="20" t="inlineStr">
        <is>
          <t>Recoger la respuesta técnica, operativa y comercial del proveedor a cada requerimiento, de forma estructurada y evaluable objetivamente.</t>
        </is>
      </c>
    </row>
    <row r="5" ht="21.75" customHeight="1" s="18">
      <c r="B5" s="19" t="inlineStr">
        <is>
          <t>Idioma</t>
        </is>
      </c>
      <c r="C5" s="20" t="inlineStr">
        <is>
          <t>Español. Documentación técnica complementaria se acepta en inglés.</t>
        </is>
      </c>
    </row>
    <row r="6" ht="21.75" customHeight="1" s="18">
      <c r="B6" s="19" t="inlineStr">
        <is>
          <t>Moneda</t>
        </is>
      </c>
      <c r="C6" s="20" t="inlineStr">
        <is>
          <t>Dólares estadounidenses (USD). Los impuestos aplicables deben mostrarse desglosados.</t>
        </is>
      </c>
    </row>
    <row r="7" ht="21.75" customHeight="1" s="18">
      <c r="B7" s="19" t="inlineStr">
        <is>
          <t>Vigencia de la propuesta</t>
        </is>
      </c>
      <c r="C7" s="20" t="inlineStr">
        <is>
          <t>Noventa (90) días calendario desde la fecha de entrega.</t>
        </is>
      </c>
    </row>
    <row r="8" ht="24.95" customHeight="1" s="18">
      <c r="B8" s="19" t="inlineStr">
        <is>
          <t>Confidencialidad</t>
        </is>
      </c>
      <c r="C8" s="20" t="inlineStr">
        <is>
          <t>NDA firmado previo a la presentación. La información aquí contenida es privada y confidencial de Claro Dominicana.</t>
        </is>
      </c>
    </row>
    <row r="9"/>
    <row r="10" ht="21.75" customHeight="1" s="18">
      <c r="A10" s="8" t="inlineStr">
        <is>
          <t>Cómo diligenciar el documento</t>
        </is>
      </c>
    </row>
    <row r="11" ht="30" customHeight="1" s="18">
      <c r="B11" s="21" t="inlineStr">
        <is>
          <t>1. Datos del proveedor</t>
        </is>
      </c>
      <c r="C11" s="22" t="inlineStr">
        <is>
          <t>Complete la pestaña '1. Datos del Proveedor' con información de la empresa, referentes, experiencia y certificaciones.</t>
        </is>
      </c>
    </row>
    <row r="12" ht="30" customHeight="1" s="18">
      <c r="B12" s="21" t="inlineStr">
        <is>
          <t>2. Secciones temáticas (pestañas 2–12)</t>
        </is>
      </c>
      <c r="C12" s="22" t="inlineStr">
        <is>
          <t>Para cada requerimiento indique el nivel de cumplimiento y justifique en 'Comentario / Sustento'. Si su respuesta remite a un documento externo, indique documento, página y sección, y adjúntelo.</t>
        </is>
      </c>
    </row>
    <row r="13" ht="75" customHeight="1" s="18">
      <c r="B13" s="21" t="inlineStr">
        <is>
          <t>3. Niveles de cumplimiento</t>
        </is>
      </c>
      <c r="C13" s="22" t="inlineStr">
        <is>
          <t>Cumple: cumple totalmente con evidencia clara.
Cumple Parcialmente: cumple con limitaciones; detalle alcance y brecha.
No Cumple: no cumple a la fecha; si está en roadmap, indique versión y fecha estimada.
No Aplica: no aplica al modelo de solución propuesto; debe justificarse.</t>
        </is>
      </c>
    </row>
    <row r="14" ht="30" customHeight="1" s="18">
      <c r="B14" s="21" t="inlineStr">
        <is>
          <t>4. Criticidad y peso</t>
        </is>
      </c>
      <c r="C14" s="22" t="inlineStr">
        <is>
          <t>Cada requerimiento tiene criticidad (Mandatorio / Deseable / Informativo) y peso (1–3). Ambos se usan para calcular la puntuación de su sección.</t>
        </is>
      </c>
    </row>
    <row r="15" ht="30" customHeight="1" s="18">
      <c r="B15" s="21" t="inlineStr">
        <is>
          <t>5. Modelo de SLAs de instalación</t>
        </is>
      </c>
      <c r="C15" s="22" t="inlineStr">
        <is>
          <t>Los SLAs de instalación en premisa se definen por PROYECTO de despliegue, no por orden individual. Los indicadores clave son: cumplimiento del cronograma del proyecto, throughput mensual, tasa de éxito en primera visita, tasa de activación exitosa y tasa de retrabajos (ver pestaña 8).</t>
        </is>
      </c>
    </row>
    <row r="16" ht="30" customHeight="1" s="18">
      <c r="B16" s="21" t="inlineStr">
        <is>
          <t>6. Volúmenes proyectados</t>
        </is>
      </c>
      <c r="C16" s="22" t="inlineStr">
        <is>
          <t>Use la pestaña '13. Volúmenes Proyectados' como base para dimensionar cuadrillas, cronograma, logística y modelo comercial.</t>
        </is>
      </c>
    </row>
    <row r="17" ht="30" customHeight="1" s="18">
      <c r="B17" s="21" t="inlineStr">
        <is>
          <t>7. Integración con sistemas de Claro</t>
        </is>
      </c>
      <c r="C17" s="22" t="inlineStr">
        <is>
          <t>La plataforma debe exponer APIs que permitan a los sistemas de Claro (BSS/OSS) declarar, activar, suspender y gestionar medidores de forma programática. Ver pestaña 6.</t>
        </is>
      </c>
    </row>
    <row r="18" ht="30" customHeight="1" s="18">
      <c r="B18" s="21" t="inlineStr">
        <is>
          <t>8. Rúbrica y matriz</t>
        </is>
      </c>
      <c r="C18" s="22" t="inlineStr">
        <is>
          <t>La pestaña '14. Rúbrica' describe cómo se traducen los niveles de cumplimiento a puntos. La pestaña '15. Matriz de Evaluación' consolida el puntaje por sección y global.</t>
        </is>
      </c>
    </row>
    <row r="19" ht="30" customHeight="1" s="18">
      <c r="B19" s="21" t="inlineStr">
        <is>
          <t>9. Integridad del documento</t>
        </is>
      </c>
      <c r="C19" s="22" t="inlineStr">
        <is>
          <t>No elimine, modifique ni reordene filas, columnas o fórmulas. Cualquier modificación estructural invalida la propuesta.</t>
        </is>
      </c>
    </row>
    <row r="20" ht="30" customHeight="1" s="18">
      <c r="B20" s="21" t="inlineStr">
        <is>
          <t>10. Consultas</t>
        </is>
      </c>
      <c r="C20" s="22" t="inlineStr">
        <is>
          <t>Por los canales definidos en el RFP, dentro de la ventana de aclaraciones del cronograma.</t>
        </is>
      </c>
    </row>
    <row r="21"/>
    <row r="22" ht="21.75" customHeight="1" s="18">
      <c r="A22" s="8" t="inlineStr">
        <is>
          <t>Escala de puntos por nivel de cumplimiento</t>
        </is>
      </c>
    </row>
    <row r="23" ht="31.5" customHeight="1" s="18">
      <c r="A23" s="1" t="n"/>
      <c r="B23" s="1" t="inlineStr">
        <is>
          <t>Nivel</t>
        </is>
      </c>
      <c r="C23" s="1" t="inlineStr">
        <is>
          <t>Puntos otorgados</t>
        </is>
      </c>
    </row>
    <row r="24" ht="19.5" customHeight="1" s="18">
      <c r="B24" s="23" t="inlineStr">
        <is>
          <t>Cumple</t>
        </is>
      </c>
      <c r="C24" s="20" t="inlineStr">
        <is>
          <t>100% del peso del requerimiento</t>
        </is>
      </c>
    </row>
    <row r="25" ht="19.5" customHeight="1" s="18">
      <c r="B25" s="23" t="inlineStr">
        <is>
          <t>Cumple Parcialmente</t>
        </is>
      </c>
      <c r="C25" s="20" t="inlineStr">
        <is>
          <t>50% del peso del requerimiento</t>
        </is>
      </c>
    </row>
    <row r="26" ht="19.5" customHeight="1" s="18">
      <c r="B26" s="23" t="inlineStr">
        <is>
          <t>No Cumple</t>
        </is>
      </c>
      <c r="C26" s="20" t="inlineStr">
        <is>
          <t>0% del peso del requerimiento</t>
        </is>
      </c>
    </row>
    <row r="27" ht="19.5" customHeight="1" s="18">
      <c r="B27" s="23" t="inlineStr">
        <is>
          <t>No Aplica</t>
        </is>
      </c>
      <c r="C27" s="20" t="inlineStr">
        <is>
          <t>Se excluye del denominador (no castiga ni beneficia)</t>
        </is>
      </c>
    </row>
    <row r="28"/>
    <row r="29" ht="21.75" customHeight="1" s="18">
      <c r="A29" s="8" t="inlineStr">
        <is>
          <t>Modelo de puntuación global</t>
        </is>
      </c>
    </row>
    <row r="30" ht="36" customHeight="1" s="18">
      <c r="B30" s="23" t="inlineStr">
        <is>
          <t>Componente técnico / operativo</t>
        </is>
      </c>
      <c r="C30" s="20" t="inlineStr">
        <is>
          <t>70% de la nota global. Ponderación de las secciones 2–11 según pesos definidos en la pestaña 15.</t>
        </is>
      </c>
    </row>
    <row r="31" ht="36" customHeight="1" s="18">
      <c r="B31" s="23" t="inlineStr">
        <is>
          <t>Componente económico</t>
        </is>
      </c>
      <c r="C31" s="20" t="inlineStr">
        <is>
          <t>30% de la nota global. Calculado comparativamente entre ofertas a partir del TCO (CAPEX + OPEX a 5 años). Calculado internamente por Claro.</t>
        </is>
      </c>
    </row>
  </sheetData>
  <mergeCells count="4">
    <mergeCell ref="A1:C1"/>
    <mergeCell ref="A10:C10"/>
    <mergeCell ref="A29:C29"/>
    <mergeCell ref="A22:C22"/>
  </mergeCells>
  <pageMargins left="0.75" right="0.75" top="1" bottom="1" header="0.511811023622047" footer="0.511811023622047"/>
  <pageSetup orientation="portrait" paperSize="9" horizontalDpi="300" verticalDpi="300"/>
</worksheet>
</file>

<file path=xl/worksheets/sheet10.xml><?xml version="1.0" encoding="utf-8"?>
<worksheet xmlns="http://schemas.openxmlformats.org/spreadsheetml/2006/main">
  <sheetPr>
    <outlinePr summaryBelow="1" summaryRight="1"/>
    <pageSetUpPr/>
  </sheetPr>
  <dimension ref="A1:I19"/>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9. SOPORTE, MANTENIMIENTO Y SLA OPERATIVOS</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SOP-01</t>
        </is>
      </c>
      <c r="B3" s="22" t="inlineStr">
        <is>
          <t>Mesa de servicio 24x7x365 en español con atención telefónica, correo y portal web. Indique niveles de escalamiento.</t>
        </is>
      </c>
      <c r="C3" s="26" t="inlineStr">
        <is>
          <t>Mandatorio</t>
        </is>
      </c>
      <c r="D3" s="23" t="n">
        <v>3</v>
      </c>
      <c r="E3" s="27" t="n"/>
      <c r="F3" s="28" t="n"/>
      <c r="G3" s="28" t="n"/>
      <c r="H3" s="29">
        <f>IF(E3="No Aplica",0,D3)</f>
        <v/>
      </c>
      <c r="I3" s="29">
        <f>IF(E3="Cumple",D3,IF(E3="Cumple Parcialmente",D3*0.5,IF(E3="No Cumple",0,0)))</f>
        <v/>
      </c>
    </row>
    <row r="4" ht="36" customHeight="1" s="18">
      <c r="A4" s="23" t="inlineStr">
        <is>
          <t>SOP-02</t>
        </is>
      </c>
      <c r="B4" s="22" t="inlineStr">
        <is>
          <t>Tiempos de respuesta (first response) por severidad: Crítica &lt;=30 min, Alta &lt;=2h, Media &lt;=4h, Baja &lt;=8h.</t>
        </is>
      </c>
      <c r="C4" s="26" t="inlineStr">
        <is>
          <t>Mandatorio</t>
        </is>
      </c>
      <c r="D4" s="23" t="n">
        <v>3</v>
      </c>
      <c r="E4" s="27" t="n"/>
      <c r="F4" s="28" t="n"/>
      <c r="G4" s="28" t="n"/>
      <c r="H4" s="29">
        <f>IF(E4="No Aplica",0,D4)</f>
        <v/>
      </c>
      <c r="I4" s="29">
        <f>IF(E4="Cumple",D4,IF(E4="Cumple Parcialmente",D4*0.5,IF(E4="No Cumple",0,0)))</f>
        <v/>
      </c>
    </row>
    <row r="5" ht="36" customHeight="1" s="18">
      <c r="A5" s="23" t="inlineStr">
        <is>
          <t>SOP-03</t>
        </is>
      </c>
      <c r="B5" s="22" t="inlineStr">
        <is>
          <t>Tiempos de solución por severidad: Crítica &lt;=4h, Alta &lt;=8h, Media &lt;=24h, Baja &lt;=72h (horas hábiles para media/baja).</t>
        </is>
      </c>
      <c r="C5" s="26" t="inlineStr">
        <is>
          <t>Mandatorio</t>
        </is>
      </c>
      <c r="D5" s="23" t="n">
        <v>3</v>
      </c>
      <c r="E5" s="27" t="n"/>
      <c r="F5" s="28" t="n"/>
      <c r="G5" s="28" t="n"/>
      <c r="H5" s="29">
        <f>IF(E5="No Aplica",0,D5)</f>
        <v/>
      </c>
      <c r="I5" s="29">
        <f>IF(E5="Cumple",D5,IF(E5="Cumple Parcialmente",D5*0.5,IF(E5="No Cumple",0,0)))</f>
        <v/>
      </c>
    </row>
    <row r="6" ht="36" customHeight="1" s="18">
      <c r="A6" s="23" t="inlineStr">
        <is>
          <t>SOP-04</t>
        </is>
      </c>
      <c r="B6" s="22" t="inlineStr">
        <is>
          <t>SLA de disponibilidad de plataforma: mínimo 99.9% mensual (ventana de mantenimiento excluida y comunicada con 72h de anticipación).</t>
        </is>
      </c>
      <c r="C6" s="26" t="inlineStr">
        <is>
          <t>Mandatorio</t>
        </is>
      </c>
      <c r="D6" s="23" t="n">
        <v>3</v>
      </c>
      <c r="E6" s="27" t="n"/>
      <c r="F6" s="28" t="n"/>
      <c r="G6" s="28" t="n"/>
      <c r="H6" s="29">
        <f>IF(E6="No Aplica",0,D6)</f>
        <v/>
      </c>
      <c r="I6" s="29">
        <f>IF(E6="Cumple",D6,IF(E6="Cumple Parcialmente",D6*0.5,IF(E6="No Cumple",0,0)))</f>
        <v/>
      </c>
    </row>
    <row r="7" ht="36" customHeight="1" s="18">
      <c r="A7" s="23" t="inlineStr">
        <is>
          <t>SOP-05</t>
        </is>
      </c>
      <c r="B7" s="22" t="inlineStr">
        <is>
          <t>SLA de disponibilidad del servicio de conectividad end-to-end (plataforma + dispositivo reportando): mínimo 99.5% mensual medido sobre la base instalada.</t>
        </is>
      </c>
      <c r="C7" s="26" t="inlineStr">
        <is>
          <t>Mandatorio</t>
        </is>
      </c>
      <c r="D7" s="23" t="n">
        <v>3</v>
      </c>
      <c r="E7" s="27" t="n"/>
      <c r="F7" s="28" t="n"/>
      <c r="G7" s="28" t="n"/>
      <c r="H7" s="29">
        <f>IF(E7="No Aplica",0,D7)</f>
        <v/>
      </c>
      <c r="I7" s="29">
        <f>IF(E7="Cumple",D7,IF(E7="Cumple Parcialmente",D7*0.5,IF(E7="No Cumple",0,0)))</f>
        <v/>
      </c>
    </row>
    <row r="8" ht="36" customHeight="1" s="18">
      <c r="A8" s="23" t="inlineStr">
        <is>
          <t>SOP-06</t>
        </is>
      </c>
      <c r="B8" s="22" t="inlineStr">
        <is>
          <t>Penalidades por incumplimiento de SLAs operativos: esquema escalonado de créditos/descuentos sobre factura mensual de operación.</t>
        </is>
      </c>
      <c r="C8" s="26" t="inlineStr">
        <is>
          <t>Mandatorio</t>
        </is>
      </c>
      <c r="D8" s="23" t="n">
        <v>3</v>
      </c>
      <c r="E8" s="27" t="n"/>
      <c r="F8" s="28" t="n"/>
      <c r="G8" s="28" t="n"/>
      <c r="H8" s="29">
        <f>IF(E8="No Aplica",0,D8)</f>
        <v/>
      </c>
      <c r="I8" s="29">
        <f>IF(E8="Cumple",D8,IF(E8="Cumple Parcialmente",D8*0.5,IF(E8="No Cumple",0,0)))</f>
        <v/>
      </c>
    </row>
    <row r="9" ht="36" customHeight="1" s="18">
      <c r="A9" s="23" t="inlineStr">
        <is>
          <t>SOP-07</t>
        </is>
      </c>
      <c r="B9" s="22" t="inlineStr">
        <is>
          <t>Mantenimiento correctivo en campo para dispositivos instalados: SLA de atención según severidad e impacto (individual vs masivo).</t>
        </is>
      </c>
      <c r="C9" s="26" t="inlineStr">
        <is>
          <t>Mandatorio</t>
        </is>
      </c>
      <c r="D9" s="23" t="n">
        <v>3</v>
      </c>
      <c r="E9" s="27" t="n"/>
      <c r="F9" s="28" t="n"/>
      <c r="G9" s="28" t="n"/>
      <c r="H9" s="29">
        <f>IF(E9="No Aplica",0,D9)</f>
        <v/>
      </c>
      <c r="I9" s="29">
        <f>IF(E9="Cumple",D9,IF(E9="Cumple Parcialmente",D9*0.5,IF(E9="No Cumple",0,0)))</f>
        <v/>
      </c>
    </row>
    <row r="10" ht="36" customHeight="1" s="18">
      <c r="A10" s="23" t="inlineStr">
        <is>
          <t>SOP-08</t>
        </is>
      </c>
      <c r="B10" s="22" t="inlineStr">
        <is>
          <t>Mantenimiento preventivo: plan anual de acciones preventivas (calibración, revisión física, actualización firmware). Indique frecuencia.</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SOP-09</t>
        </is>
      </c>
      <c r="B11" s="22" t="inlineStr">
        <is>
          <t>Gestión de casos de reemplazo en campo (RMA): proceso, tiempos, logística, cobertura geográfica. SLA de reemplazo por severidad.</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SOP-10</t>
        </is>
      </c>
      <c r="B12" s="22" t="inlineStr">
        <is>
          <t>Portal de tickets con visibilidad para Claro: estado en tiempo real, SLA tracking, historial completo, exportación de reportes.</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SOP-11</t>
        </is>
      </c>
      <c r="B13" s="22" t="inlineStr">
        <is>
          <t>Reporte operativo mensual para Claro con KPIs: disponibilidad, tickets por severidad, cumplimiento de SLA, top casos, root cause analysis.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SOP-12</t>
        </is>
      </c>
      <c r="B14" s="22" t="inlineStr">
        <is>
          <t>Gestión de problemas (problem management) con RCA documentado dentro de 5 días hábiles tras resolver un incidente crítico.</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SOP-13</t>
        </is>
      </c>
      <c r="B15" s="22" t="inlineStr">
        <is>
          <t>Gestión de cambios sobre la plataforma: ventanas de mantenimiento programadas, notificación previa, plan de rollback.</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SOP-14</t>
        </is>
      </c>
      <c r="B16" s="22" t="inlineStr">
        <is>
          <t>Soporte dedicado: Account Manager y gerente técnico (TAM) asignados a la cuenta Claro, con reuniones de seguimiento mensuales.</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SOP-15</t>
        </is>
      </c>
      <c r="B17" s="22" t="inlineStr">
        <is>
          <t>Capacidad del L2/L3 local en República Dominicana o región Caribe. Indique ubicación del soporte y esquema de contingencia.</t>
        </is>
      </c>
      <c r="C17" s="27" t="inlineStr">
        <is>
          <t>Deseable</t>
        </is>
      </c>
      <c r="D17" s="23" t="n">
        <v>2</v>
      </c>
      <c r="E17" s="27" t="n"/>
      <c r="F17" s="28" t="n"/>
      <c r="G17" s="28" t="n"/>
      <c r="H17" s="29">
        <f>IF(E17="No Aplica",0,D17)</f>
        <v/>
      </c>
      <c r="I17" s="29">
        <f>IF(E17="Cumple",D17,IF(E17="Cumple Parcialmente",D17*0.5,IF(E17="No Cumple",0,0)))</f>
        <v/>
      </c>
    </row>
    <row r="18"/>
    <row r="19" ht="25.5" customHeight="1" s="18">
      <c r="A19" s="30" t="inlineStr">
        <is>
          <t>RESUMEN</t>
        </is>
      </c>
      <c r="B19" s="19" t="inlineStr">
        <is>
          <t>Total requerimientos / Peso total / Peso efectivo / Puntos obtenidos / % Cumplimiento de la sección</t>
        </is>
      </c>
      <c r="C19" s="23">
        <f>15</f>
        <v/>
      </c>
      <c r="D19" s="23">
        <f>SUM(D3:D17)</f>
        <v/>
      </c>
      <c r="E19" s="31" t="inlineStr">
        <is>
          <t>Peso efectivo:</t>
        </is>
      </c>
      <c r="F19" s="23">
        <f>SUM(H3:H17)</f>
        <v/>
      </c>
      <c r="G19" s="32" t="inlineStr">
        <is>
          <t>% Cumplimiento:</t>
        </is>
      </c>
      <c r="H19" s="33">
        <f>IFERROR(SUM(I3:I17)/SUM(H3:H17),0)</f>
        <v/>
      </c>
    </row>
  </sheetData>
  <mergeCells count="1">
    <mergeCell ref="A1:I1"/>
  </mergeCells>
  <conditionalFormatting sqref="E3:E17">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1.xml><?xml version="1.0" encoding="utf-8"?>
<worksheet xmlns="http://schemas.openxmlformats.org/spreadsheetml/2006/main">
  <sheetPr>
    <outlinePr summaryBelow="1" summaryRight="1"/>
    <pageSetUpPr/>
  </sheetPr>
  <dimension ref="A1:I29"/>
  <sheetViews>
    <sheetView showGridLines="0" zoomScaleNormal="100" workbookViewId="0">
      <pane ySplit="3" topLeftCell="A4"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10. GARANTÍA</t>
        </is>
      </c>
    </row>
    <row r="2" ht="30" customHeight="1" s="18">
      <c r="A2" s="11" t="inlineStr">
        <is>
          <t>Nota: Especifique plazos por modelo y condiciones del proceso de reclamo de garantía.</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49.5" customHeight="1" s="18">
      <c r="A4" s="23" t="inlineStr">
        <is>
          <t>GAR-01</t>
        </is>
      </c>
      <c r="B4" s="22" t="inlineStr">
        <is>
          <t>EL CONTRATISTA garantiza que los Bienes suministrados a LA EMPRESA serán de la calidad y clase descritas en las especificaciones de la Orden de Bienes o en los anexos del Contrato, y estarán libres de defectos de fabricación que impidan o disminuyan el uso para el cual fueron adquiridos. (Cláusula 9.1 del Contrato).</t>
        </is>
      </c>
      <c r="C4" s="26" t="inlineStr">
        <is>
          <t>Mandatorio</t>
        </is>
      </c>
      <c r="D4" s="23" t="n">
        <v>3</v>
      </c>
      <c r="E4" s="27" t="n"/>
      <c r="F4" s="28" t="n"/>
      <c r="G4" s="28" t="n"/>
      <c r="H4" s="29">
        <f>IF(E4="No Aplica",0,D4)</f>
        <v/>
      </c>
      <c r="I4" s="29">
        <f>IF(E4="Cumple",D4,IF(E4="Cumple Parcialmente",D4*0.5,IF(E4="No Cumple",0,0)))</f>
        <v/>
      </c>
    </row>
    <row r="5" ht="60" customHeight="1" s="18">
      <c r="A5" s="23" t="inlineStr">
        <is>
          <t>GAR-02</t>
        </is>
      </c>
      <c r="B5" s="22" t="inlineStr">
        <is>
          <t>EL CONTRATISTA hará sus mejores esfuerzos para asegurar que todas las garantías otorgadas por los fabricantes sean trasladadas a LA EMPRESA. Entregará copia de cada garantía escrita emitida por el fabricante. Asimismo, EL CONTRATISTA es responsable de los daños causados por embalaje inadecuado. Los costos de embalaje no serán aceptados salvo que estén especificados en la Orden. (Cláusula 9.2 del Contrato).</t>
        </is>
      </c>
      <c r="C5" s="26" t="inlineStr">
        <is>
          <t>Mandatorio</t>
        </is>
      </c>
      <c r="D5" s="23" t="n">
        <v>3</v>
      </c>
      <c r="E5" s="27" t="n"/>
      <c r="F5" s="28" t="n"/>
      <c r="G5" s="28" t="n"/>
      <c r="H5" s="29">
        <f>IF(E5="No Aplica",0,D5)</f>
        <v/>
      </c>
      <c r="I5" s="29">
        <f>IF(E5="Cumple",D5,IF(E5="Cumple Parcialmente",D5*0.5,IF(E5="No Cumple",0,0)))</f>
        <v/>
      </c>
    </row>
    <row r="6" ht="49.5" customHeight="1" s="18">
      <c r="A6" s="23" t="inlineStr">
        <is>
          <t>GAR-03</t>
        </is>
      </c>
      <c r="B6" s="22" t="inlineStr">
        <is>
          <t>EL CONTRATISTA se compromete a cumplir con los términos y condiciones de garantía establecidos en el Anexo IV del Contrato. Declare expresamente su aceptación.</t>
        </is>
      </c>
      <c r="C6" s="26" t="inlineStr">
        <is>
          <t>Mandatorio</t>
        </is>
      </c>
      <c r="D6" s="23" t="n">
        <v>3</v>
      </c>
      <c r="E6" s="27" t="n"/>
      <c r="F6" s="28" t="n"/>
      <c r="G6" s="28" t="n"/>
      <c r="H6" s="29">
        <f>IF(E6="No Aplica",0,D6)</f>
        <v/>
      </c>
      <c r="I6" s="29">
        <f>IF(E6="Cumple",D6,IF(E6="Cumple Parcialmente",D6*0.5,IF(E6="No Cumple",0,0)))</f>
        <v/>
      </c>
    </row>
    <row r="7" ht="60" customHeight="1" s="18">
      <c r="A7" s="23" t="inlineStr">
        <is>
          <t>GAR-04</t>
        </is>
      </c>
      <c r="B7" s="22" t="inlineStr">
        <is>
          <t>Plazo de garantía: salvo que se establezca algo distinto en los anexos del Contrato, la garantía ofrecida por EL CONTRATISTA tendrá una duración mínima de doce (12) meses para cualquier marca de la cual sea fabricante autorizado o distribuidor, contados desde la recepción de los Bienes en el lugar convenido. Indique plazo ofrecido por modelo. (Cláusula 9.3.1 del Contrato).</t>
        </is>
      </c>
      <c r="C7" s="26" t="inlineStr">
        <is>
          <t>Mandatorio</t>
        </is>
      </c>
      <c r="D7" s="23" t="n">
        <v>3</v>
      </c>
      <c r="E7" s="27" t="n"/>
      <c r="F7" s="28" t="n"/>
      <c r="G7" s="28" t="n"/>
      <c r="H7" s="29">
        <f>IF(E7="No Aplica",0,D7)</f>
        <v/>
      </c>
      <c r="I7" s="29">
        <f>IF(E7="Cumple",D7,IF(E7="Cumple Parcialmente",D7*0.5,IF(E7="No Cumple",0,0)))</f>
        <v/>
      </c>
    </row>
    <row r="8" ht="75" customHeight="1" s="18">
      <c r="A8" s="23" t="inlineStr">
        <is>
          <t>GAR-05</t>
        </is>
      </c>
      <c r="B8" s="22" t="inlineStr">
        <is>
          <t>Derecho de rechazo: durante el período de garantía, LA EMPRESA podrá rechazar total o parcialmente, mediante notificación escrita a EL CONTRATISTA conforme al Anexo IV del Contrato, cualquier Bien que no se ajuste a las especificaciones y/o descripciones aplicables contenidas en el Contrato, sus anexos o la Orden. EL CONTRATISTA coordinará y asumirá los costos de recogida de los Bienes y reembolsará a LA EMPRESA el monto correspondiente a la devolución si ya hubiera depositado la factura. (Cláusula 9.3.1 del Contrato).</t>
        </is>
      </c>
      <c r="C8" s="26" t="inlineStr">
        <is>
          <t>Mandatorio</t>
        </is>
      </c>
      <c r="D8" s="23" t="n">
        <v>3</v>
      </c>
      <c r="E8" s="27" t="n"/>
      <c r="F8" s="28" t="n"/>
      <c r="G8" s="28" t="n"/>
      <c r="H8" s="29">
        <f>IF(E8="No Aplica",0,D8)</f>
        <v/>
      </c>
      <c r="I8" s="29">
        <f>IF(E8="Cumple",D8,IF(E8="Cumple Parcialmente",D8*0.5,IF(E8="No Cumple",0,0)))</f>
        <v/>
      </c>
    </row>
    <row r="9" ht="75" customHeight="1" s="18">
      <c r="A9" s="23" t="inlineStr">
        <is>
          <t>GAR-06</t>
        </is>
      </c>
      <c r="B9" s="22" t="inlineStr">
        <is>
          <t>EL CONTRATISTA se compromete a realizar, sin costo adicional para LA EMPRESA y durante el período de garantía, todos los trabajos de mantenimiento correctivo y preventivo necesarios para el correcto funcionamiento de los Bienes, o a reembolsar a opción de LA EMPRESA el precio del trabajo de reparación y/o el costo de los Bienes. Asimismo, realizará sin costo adicional las actualizaciones (upgrades) que desarrolle dentro del período de garantía para los casos aplicables. (Cláusula 9.3.2 del Contrato).</t>
        </is>
      </c>
      <c r="C9" s="26" t="inlineStr">
        <is>
          <t>Mandatorio</t>
        </is>
      </c>
      <c r="D9" s="23" t="n">
        <v>3</v>
      </c>
      <c r="E9" s="27" t="n"/>
      <c r="F9" s="28" t="n"/>
      <c r="G9" s="28" t="n"/>
      <c r="H9" s="29">
        <f>IF(E9="No Aplica",0,D9)</f>
        <v/>
      </c>
      <c r="I9" s="29">
        <f>IF(E9="Cumple",D9,IF(E9="Cumple Parcialmente",D9*0.5,IF(E9="No Cumple",0,0)))</f>
        <v/>
      </c>
    </row>
    <row r="10" ht="60" customHeight="1" s="18">
      <c r="A10" s="23" t="inlineStr">
        <is>
          <t>GAR-07</t>
        </is>
      </c>
      <c r="B10" s="22" t="inlineStr">
        <is>
          <t>EL CONTRATISTA deberá contar con representante local que responda o sirva de soporte y resolución de incidencias ante fallas o averías de los Bienes adquiridos por LA EMPRESA. De no contar con presencia local, deberá poner a disposición de LA EMPRESA personal técnico para identificar causas y resolver fallas. Indique modelo de soporte local propuesto. (Cláusula 9.4 del Contrato).</t>
        </is>
      </c>
      <c r="C10" s="26" t="inlineStr">
        <is>
          <t>Mandatorio</t>
        </is>
      </c>
      <c r="D10" s="23" t="n">
        <v>3</v>
      </c>
      <c r="E10" s="27" t="n"/>
      <c r="F10" s="28" t="n"/>
      <c r="G10" s="28" t="n"/>
      <c r="H10" s="29">
        <f>IF(E10="No Aplica",0,D10)</f>
        <v/>
      </c>
      <c r="I10" s="29">
        <f>IF(E10="Cumple",D10,IF(E10="Cumple Parcialmente",D10*0.5,IF(E10="No Cumple",0,0)))</f>
        <v/>
      </c>
    </row>
    <row r="11" ht="60" customHeight="1" s="18">
      <c r="A11" s="23" t="inlineStr">
        <is>
          <t>GAR-08</t>
        </is>
      </c>
      <c r="B11" s="22" t="inlineStr">
        <is>
          <t>EL CONTRATISTA debe disponer de repuestos para los Bienes vendidos a LA EMPRESA de manera que pueda dar respuesta oportuna a la operación y a sus clientes. De no contar con repuestos en inventario, deberá negociar con el fabricante un tiempo de envío que no afecte la operación ni la atención al cliente. Los costos de entrega de los equipos de reemplazo por garantía serán cubiertos por EL CONTRATISTA. (Cláusula 9.5 del Contrato).</t>
        </is>
      </c>
      <c r="C11" s="26" t="inlineStr">
        <is>
          <t>Mandatorio</t>
        </is>
      </c>
      <c r="D11" s="23" t="n">
        <v>3</v>
      </c>
      <c r="E11" s="27" t="n"/>
      <c r="F11" s="28" t="n"/>
      <c r="G11" s="28" t="n"/>
      <c r="H11" s="29">
        <f>IF(E11="No Aplica",0,D11)</f>
        <v/>
      </c>
      <c r="I11" s="29">
        <f>IF(E11="Cumple",D11,IF(E11="Cumple Parcialmente",D11*0.5,IF(E11="No Cumple",0,0)))</f>
        <v/>
      </c>
    </row>
    <row r="12" ht="60" customHeight="1" s="18">
      <c r="A12" s="23" t="inlineStr">
        <is>
          <t>GAR-09</t>
        </is>
      </c>
      <c r="B12" s="22" t="inlineStr">
        <is>
          <t>Cuando los Bienes adquiridos sean materiales para reventa a clientes o equipos utilizados para prestarles servicio, EL CONTRATISTA se compromete a entregar con cada Orden un mínimo del tres por ciento (3%) adicional para ser mantenido como repuesto en sus bodegas y reemplazar a los clientes que reporten fallas o averías durante el período de garantía. (Cláusula 9.6 del Contrato).</t>
        </is>
      </c>
      <c r="C12" s="26" t="inlineStr">
        <is>
          <t>Mandatorio</t>
        </is>
      </c>
      <c r="D12" s="23" t="n">
        <v>3</v>
      </c>
      <c r="E12" s="27" t="n"/>
      <c r="F12" s="28" t="n"/>
      <c r="G12" s="28" t="n"/>
      <c r="H12" s="29">
        <f>IF(E12="No Aplica",0,D12)</f>
        <v/>
      </c>
      <c r="I12" s="29">
        <f>IF(E12="Cumple",D12,IF(E12="Cumple Parcialmente",D12*0.5,IF(E12="No Cumple",0,0)))</f>
        <v/>
      </c>
    </row>
    <row r="13" ht="49.5" customHeight="1" s="18">
      <c r="A13" s="23" t="inlineStr">
        <is>
          <t>GAR-10</t>
        </is>
      </c>
      <c r="B13" s="22" t="inlineStr">
        <is>
          <t>Ciclo de vida de los equipos: EL CONTRATISTA es responsable de notificar con al menos doce (12) meses de anticipación la salida de circulación de los equipos y el ciclo de vida de los Bienes vendidos a LA EMPRESA. (Cláusula 9.7 del Contrato).</t>
        </is>
      </c>
      <c r="C13" s="26" t="inlineStr">
        <is>
          <t>Mandatorio</t>
        </is>
      </c>
      <c r="D13" s="23" t="n">
        <v>3</v>
      </c>
      <c r="E13" s="27" t="n"/>
      <c r="F13" s="28" t="n"/>
      <c r="G13" s="28" t="n"/>
      <c r="H13" s="29">
        <f>IF(E13="No Aplica",0,D13)</f>
        <v/>
      </c>
      <c r="I13" s="29">
        <f>IF(E13="Cumple",D13,IF(E13="Cumple Parcialmente",D13*0.5,IF(E13="No Cumple",0,0)))</f>
        <v/>
      </c>
    </row>
    <row r="14" ht="49.5" customHeight="1" s="18">
      <c r="A14" s="23" t="inlineStr">
        <is>
          <t>GAR-11</t>
        </is>
      </c>
      <c r="B14" s="22" t="inlineStr">
        <is>
          <t>Si por cualquier motivo EL CONTRATISTA decide retirarse del negocio o discontinuar el soporte de los Bienes, se compromete a entregar la documentación técnica relativa a los Bienes vendidos a LA EMPRESA, sin costo adicional para esta última. (Cláusula 9.8 del Contrato).</t>
        </is>
      </c>
      <c r="C14" s="26" t="inlineStr">
        <is>
          <t>Mandatorio</t>
        </is>
      </c>
      <c r="D14" s="23" t="n">
        <v>3</v>
      </c>
      <c r="E14" s="27" t="n"/>
      <c r="F14" s="28" t="n"/>
      <c r="G14" s="28" t="n"/>
      <c r="H14" s="29">
        <f>IF(E14="No Aplica",0,D14)</f>
        <v/>
      </c>
      <c r="I14" s="29">
        <f>IF(E14="Cumple",D14,IF(E14="Cumple Parcialmente",D14*0.5,IF(E14="No Cumple",0,0)))</f>
        <v/>
      </c>
    </row>
    <row r="15" ht="60" customHeight="1" s="18">
      <c r="A15" s="23" t="inlineStr">
        <is>
          <t>GAR-12</t>
        </is>
      </c>
      <c r="B15" s="22" t="inlineStr">
        <is>
          <t>En caso de discontinuación de los Bienes, EL CONTRATISTA continuará suministrando repuestos o reservas durante el período de garantía de la última Orden de Bienes colocada. Si no pudiera proveer los repuestos o reservas, deberá poner a disposición de LA EMPRESA todos los planos y/o datos técnicos necesarios para adquirir los repuestos de otras fuentes. (Cláusula 9.8.1 del Contrato).</t>
        </is>
      </c>
      <c r="C15" s="26" t="inlineStr">
        <is>
          <t>Mandatorio</t>
        </is>
      </c>
      <c r="D15" s="23" t="n">
        <v>3</v>
      </c>
      <c r="E15" s="27" t="n"/>
      <c r="F15" s="28" t="n"/>
      <c r="G15" s="28" t="n"/>
      <c r="H15" s="29">
        <f>IF(E15="No Aplica",0,D15)</f>
        <v/>
      </c>
      <c r="I15" s="29">
        <f>IF(E15="Cumple",D15,IF(E15="Cumple Parcialmente",D15*0.5,IF(E15="No Cumple",0,0)))</f>
        <v/>
      </c>
    </row>
    <row r="16" ht="49.5" customHeight="1" s="18">
      <c r="A16" s="23" t="inlineStr">
        <is>
          <t>GAR-13</t>
        </is>
      </c>
      <c r="B16" s="22" t="inlineStr">
        <is>
          <t>Garantía extendida opcional: describa alternativas de extensión de garantía (3, 5, 7 años) y condiciones comerciales de cada opción.</t>
        </is>
      </c>
      <c r="C16" s="27" t="inlineStr">
        <is>
          <t>Deseable</t>
        </is>
      </c>
      <c r="D16" s="23" t="n">
        <v>2</v>
      </c>
      <c r="E16" s="27" t="n"/>
      <c r="F16" s="28" t="n"/>
      <c r="G16" s="28" t="n"/>
      <c r="H16" s="29">
        <f>IF(E16="No Aplica",0,D16)</f>
        <v/>
      </c>
      <c r="I16" s="29">
        <f>IF(E16="Cumple",D16,IF(E16="Cumple Parcialmente",D16*0.5,IF(E16="No Cumple",0,0)))</f>
        <v/>
      </c>
    </row>
    <row r="17" ht="49.5" customHeight="1" s="18">
      <c r="A17" s="23" t="inlineStr">
        <is>
          <t>GAR-14</t>
        </is>
      </c>
      <c r="B17" s="22" t="inlineStr">
        <is>
          <t>Cobertura detallada de la garantía sobre los Bienes: defectos de fabricación, fallas de firmware, fallas del módulo de comunicación, batería interna, display y componentes electrónicos. Describa alcance específico por modelo.</t>
        </is>
      </c>
      <c r="C17" s="26" t="inlineStr">
        <is>
          <t>Mandatorio</t>
        </is>
      </c>
      <c r="D17" s="23" t="n">
        <v>3</v>
      </c>
      <c r="E17" s="27" t="n"/>
      <c r="F17" s="28" t="n"/>
      <c r="G17" s="28" t="n"/>
      <c r="H17" s="29">
        <f>IF(E17="No Aplica",0,D17)</f>
        <v/>
      </c>
      <c r="I17" s="29">
        <f>IF(E17="Cumple",D17,IF(E17="Cumple Parcialmente",D17*0.5,IF(E17="No Cumple",0,0)))</f>
        <v/>
      </c>
    </row>
    <row r="18" ht="49.5" customHeight="1" s="18">
      <c r="A18" s="23" t="inlineStr">
        <is>
          <t>GAR-15</t>
        </is>
      </c>
      <c r="B18" s="22" t="inlineStr">
        <is>
          <t>Exclusiones de la garantía: el proveedor debe detallarlas explícitamente (vandalismo, descargas atmosféricas, sabotaje externo, mal uso debidamente documentado, fuerza mayor).</t>
        </is>
      </c>
      <c r="C18" s="26" t="inlineStr">
        <is>
          <t>Mandatorio</t>
        </is>
      </c>
      <c r="D18" s="23" t="n">
        <v>2</v>
      </c>
      <c r="E18" s="27" t="n"/>
      <c r="F18" s="28" t="n"/>
      <c r="G18" s="28" t="n"/>
      <c r="H18" s="29">
        <f>IF(E18="No Aplica",0,D18)</f>
        <v/>
      </c>
      <c r="I18" s="29">
        <f>IF(E18="Cumple",D18,IF(E18="Cumple Parcialmente",D18*0.5,IF(E18="No Cumple",0,0)))</f>
        <v/>
      </c>
    </row>
    <row r="19" ht="49.5" customHeight="1" s="18">
      <c r="A19" s="23" t="inlineStr">
        <is>
          <t>GAR-16</t>
        </is>
      </c>
      <c r="B19" s="22" t="inlineStr">
        <is>
          <t>Proceso de reclamo de garantía: canales de reporte, tiempos de evaluación y dictamen, logística de envío/retorno, costo de envío y manejo asumido por EL CONTRATISTA, notificación escrita a LA EMPRESA conforme al Anexo IV.</t>
        </is>
      </c>
      <c r="C19" s="26" t="inlineStr">
        <is>
          <t>Mandatorio</t>
        </is>
      </c>
      <c r="D19" s="23" t="n">
        <v>3</v>
      </c>
      <c r="E19" s="27" t="n"/>
      <c r="F19" s="28" t="n"/>
      <c r="G19" s="28" t="n"/>
      <c r="H19" s="29">
        <f>IF(E19="No Aplica",0,D19)</f>
        <v/>
      </c>
      <c r="I19" s="29">
        <f>IF(E19="Cumple",D19,IF(E19="Cumple Parcialmente",D19*0.5,IF(E19="No Cumple",0,0)))</f>
        <v/>
      </c>
    </row>
    <row r="20" ht="49.5" customHeight="1" s="18">
      <c r="A20" s="23" t="inlineStr">
        <is>
          <t>GAR-17</t>
        </is>
      </c>
      <c r="B20" s="22" t="inlineStr">
        <is>
          <t>Tiempo máximo de reemplazo por garantía: 10 días hábiles desde la confirmación de la falla en el Gran Santo Domingo; 20 días hábiles en el resto del territorio nacional. Indique capacidad de cumplimiento y plan logístico.</t>
        </is>
      </c>
      <c r="C20" s="26" t="inlineStr">
        <is>
          <t>Mandatorio</t>
        </is>
      </c>
      <c r="D20" s="23" t="n">
        <v>3</v>
      </c>
      <c r="E20" s="27" t="n"/>
      <c r="F20" s="28" t="n"/>
      <c r="G20" s="28" t="n"/>
      <c r="H20" s="35">
        <f>IF(E20="No Aplica",0,D20)</f>
        <v/>
      </c>
      <c r="I20" s="29">
        <f>IF(E20="Cumple",D20,IF(E20="Cumple Parcialmente",D20*0.5,IF(E20="No Cumple",0,0)))</f>
        <v/>
      </c>
    </row>
    <row r="21" ht="49.5" customHeight="1" s="18">
      <c r="A21" s="23" t="inlineStr">
        <is>
          <t>GAR-18</t>
        </is>
      </c>
      <c r="B21" s="22" t="inlineStr">
        <is>
          <t>Garantía de la plataforma (software): corrección de bugs sin costo durante la vigencia del contrato; nuevas versiones mayores y menores incluidas sin cargo adicional.</t>
        </is>
      </c>
      <c r="C21" s="26" t="inlineStr">
        <is>
          <t>Mandatorio</t>
        </is>
      </c>
      <c r="D21" s="23" t="n">
        <v>3</v>
      </c>
      <c r="E21" s="27" t="n"/>
      <c r="F21" s="28" t="n"/>
      <c r="G21" s="28" t="n"/>
      <c r="H21" s="29">
        <f>IF(E21="No Aplica",0,D21)</f>
        <v/>
      </c>
      <c r="I21" s="29">
        <f>IF(E21="Cumple",D21,IF(E21="Cumple Parcialmente",D21*0.5,IF(E21="No Cumple",0,0)))</f>
        <v/>
      </c>
    </row>
    <row r="22" ht="49.5" customHeight="1" s="18">
      <c r="A22" s="23" t="inlineStr">
        <is>
          <t>GAR-19</t>
        </is>
      </c>
      <c r="B22" s="22" t="inlineStr">
        <is>
          <t>Garantía sobre la instalación (mano de obra): mínimo 12 meses desde la fecha de instalación, cubriendo retrabajos por causas atribuibles al proveedor.</t>
        </is>
      </c>
      <c r="C22" s="26" t="inlineStr">
        <is>
          <t>Mandatorio</t>
        </is>
      </c>
      <c r="D22" s="23" t="n">
        <v>3</v>
      </c>
      <c r="E22" s="27" t="n"/>
      <c r="F22" s="28" t="n"/>
      <c r="G22" s="28" t="n"/>
      <c r="H22" s="29">
        <f>IF(E22="No Aplica",0,D22)</f>
        <v/>
      </c>
      <c r="I22" s="29">
        <f>IF(E22="Cumple",D22,IF(E22="Cumple Parcialmente",D22*0.5,IF(E22="No Cumple",0,0)))</f>
        <v/>
      </c>
    </row>
    <row r="23" ht="49.5" customHeight="1" s="18">
      <c r="A23" s="23" t="inlineStr">
        <is>
          <t>GAR-20</t>
        </is>
      </c>
      <c r="B23" s="22" t="inlineStr">
        <is>
          <t>Garantía de interoperabilidad: EL CONTRATISTA garantiza que la plataforma mantendrá compatibilidad con los dispositivos ya desplegados durante toda la vigencia del contrato.</t>
        </is>
      </c>
      <c r="C23" s="26" t="inlineStr">
        <is>
          <t>Mandatorio</t>
        </is>
      </c>
      <c r="D23" s="23" t="n">
        <v>3</v>
      </c>
      <c r="E23" s="27" t="n"/>
      <c r="F23" s="28" t="n"/>
      <c r="G23" s="28" t="n"/>
      <c r="H23" s="29">
        <f>IF(E23="No Aplica",0,D23)</f>
        <v/>
      </c>
      <c r="I23" s="29">
        <f>IF(E23="Cumple",D23,IF(E23="Cumple Parcialmente",D23*0.5,IF(E23="No Cumple",0,0)))</f>
        <v/>
      </c>
    </row>
    <row r="24" ht="49.5" customHeight="1" s="18">
      <c r="A24" s="23" t="inlineStr">
        <is>
          <t>GAR-21</t>
        </is>
      </c>
      <c r="B24" s="22" t="inlineStr">
        <is>
          <t>Tasa de falla esperada (AFR - Annualized Failure Rate): indique AFR comprometido en el contrato por tipo de medidor y esquema de penalidades si se excede.</t>
        </is>
      </c>
      <c r="C24" s="26" t="inlineStr">
        <is>
          <t>Mandatorio</t>
        </is>
      </c>
      <c r="D24" s="23" t="n">
        <v>3</v>
      </c>
      <c r="E24" s="27" t="n"/>
      <c r="F24" s="28" t="n"/>
      <c r="G24" s="28" t="n"/>
      <c r="H24" s="29">
        <f>IF(E24="No Aplica",0,D24)</f>
        <v/>
      </c>
      <c r="I24" s="29">
        <f>IF(E24="Cumple",D24,IF(E24="Cumple Parcialmente",D24*0.5,IF(E24="No Cumple",0,0)))</f>
        <v/>
      </c>
    </row>
    <row r="25" ht="49.5" customHeight="1" s="18">
      <c r="A25" s="23" t="inlineStr">
        <is>
          <t>GAR-22</t>
        </is>
      </c>
      <c r="B25" s="22" t="inlineStr">
        <is>
          <t>Certificación de cumplimiento RoHS y WEEE de los dispositivos. Responsabilidad ambiental de EL CONTRATISTA en la disposición final de dispositivos retirados.</t>
        </is>
      </c>
      <c r="C25" s="27" t="inlineStr">
        <is>
          <t>Deseable</t>
        </is>
      </c>
      <c r="D25" s="23" t="n">
        <v>2</v>
      </c>
      <c r="E25" s="27" t="n"/>
      <c r="F25" s="28" t="n"/>
      <c r="G25" s="28" t="n"/>
      <c r="H25" s="29">
        <f>IF(E25="No Aplica",0,D25)</f>
        <v/>
      </c>
      <c r="I25" s="29">
        <f>IF(E25="Cumple",D25,IF(E25="Cumple Parcialmente",D25*0.5,IF(E25="No Cumple",0,0)))</f>
        <v/>
      </c>
    </row>
    <row r="26" ht="60" customHeight="1" s="18">
      <c r="A26" s="23" t="inlineStr">
        <is>
          <t>GAR-23</t>
        </is>
      </c>
      <c r="B26" s="22" t="inlineStr">
        <is>
          <t>Póliza de Responsabilidad Civil de EL CONTRATISTA vigente durante toda la ejecución del contrato, con cobertura mínima de USD 500,000 (quinientos mil dólares estadounidenses) anuales. Debe cubrir daños a personas y a la propiedad derivados de las actividades de instalación, mantenimiento y operación en premisa del cliente final. Adjunte copia de la póliza vigente e indique compañía aseguradora, cobertura, deducibles y exclusiones.</t>
        </is>
      </c>
      <c r="C26" s="26" t="inlineStr">
        <is>
          <t>Mandatorio</t>
        </is>
      </c>
      <c r="D26" s="23" t="n">
        <v>3</v>
      </c>
      <c r="E26" s="27" t="n"/>
      <c r="F26" s="28" t="n"/>
      <c r="G26" s="28" t="n"/>
      <c r="H26" s="29">
        <f>IF(E26="No Aplica",0,D26)</f>
        <v/>
      </c>
      <c r="I26" s="29">
        <f>IF(E26="Cumple",D26,IF(E26="Cumple Parcialmente",D26*0.5,IF(E26="No Cumple",0,0)))</f>
        <v/>
      </c>
    </row>
    <row r="27" ht="49.5" customHeight="1" s="18">
      <c r="A27" s="23" t="inlineStr">
        <is>
          <t>GAR-24</t>
        </is>
      </c>
      <c r="B27" s="22" t="inlineStr">
        <is>
          <t>Garantía bancaria (o póliza de fianza) de fiel cumplimiento del contrato, vigente durante toda la ejecución, con monto mínimo equivalente al 10% del valor total del contrato. Indique entidad emisora, monto, forma de constitución y plazo.</t>
        </is>
      </c>
      <c r="C27" s="26" t="inlineStr">
        <is>
          <t>Mandatorio</t>
        </is>
      </c>
      <c r="D27" s="23" t="n">
        <v>3</v>
      </c>
      <c r="E27" s="27" t="n"/>
      <c r="F27" s="28" t="n"/>
      <c r="G27" s="28" t="n"/>
      <c r="H27" s="29">
        <f>IF(E27="No Aplica",0,D27)</f>
        <v/>
      </c>
      <c r="I27" s="29">
        <f>IF(E27="Cumple",D27,IF(E27="Cumple Parcialmente",D27*0.5,IF(E27="No Cumple",0,0)))</f>
        <v/>
      </c>
    </row>
    <row r="28"/>
    <row r="29" ht="27.75" customHeight="1" s="18">
      <c r="A29" s="30" t="inlineStr">
        <is>
          <t>RESUMEN</t>
        </is>
      </c>
      <c r="B29" s="19" t="inlineStr">
        <is>
          <t>Total requerimientos / Peso total / Peso efectivo / Puntos obtenidos / % Cumplimiento de la sección</t>
        </is>
      </c>
      <c r="C29" s="23" t="n">
        <v>24</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1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conditionalFormatting sqref="E4:E18">
    <cfRule type="expression" priority="6" dxfId="0">
      <formula>$E4="Cumple"</formula>
    </cfRule>
    <cfRule type="expression" priority="7" dxfId="2">
      <formula>$E4="Cumple Parcialmente"</formula>
    </cfRule>
    <cfRule type="expression" priority="8" dxfId="3">
      <formula>$E4="No Cumple"</formula>
    </cfRule>
    <cfRule type="expression" priority="9" dxfId="4">
      <formula>$E4="No Aplica"</formula>
    </cfRule>
  </conditionalFormatting>
  <conditionalFormatting sqref="E4:E27">
    <cfRule type="expression" priority="10" dxfId="0">
      <formula>$E4="Cumple"</formula>
    </cfRule>
    <cfRule type="expression" priority="11" dxfId="2">
      <formula>$E4="Cumple Parcialmente"</formula>
    </cfRule>
    <cfRule type="expression" priority="12" dxfId="3">
      <formula>$E4="No Cumple"</formula>
    </cfRule>
    <cfRule type="expression" priority="13"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2.xml><?xml version="1.0" encoding="utf-8"?>
<worksheet xmlns="http://schemas.openxmlformats.org/spreadsheetml/2006/main">
  <sheetPr>
    <outlinePr summaryBelow="1" summaryRight="1"/>
    <pageSetUpPr/>
  </sheetPr>
  <dimension ref="A1:I13"/>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11. CAPACITACIÓN Y DOCUMENTACIÓN</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CAP-01</t>
        </is>
      </c>
      <c r="B3" s="22" t="inlineStr">
        <is>
          <t>Plan de capacitación técnica para personal de Claro (operación, administración, integración, seguridad). Indique horas, modalidad y contenido.</t>
        </is>
      </c>
      <c r="C3" s="26" t="inlineStr">
        <is>
          <t>Mandatorio</t>
        </is>
      </c>
      <c r="D3" s="23" t="n">
        <v>3</v>
      </c>
      <c r="E3" s="27" t="n"/>
      <c r="F3" s="28" t="n"/>
      <c r="G3" s="28" t="n"/>
      <c r="H3" s="29">
        <f>IF(E3="No Aplica",0,D3)</f>
        <v/>
      </c>
      <c r="I3" s="29">
        <f>IF(E3="Cumple",D3,IF(E3="Cumple Parcialmente",D3*0.5,IF(E3="No Cumple",0,0)))</f>
        <v/>
      </c>
    </row>
    <row r="4" ht="36" customHeight="1" s="18">
      <c r="A4" s="23" t="inlineStr">
        <is>
          <t>CAP-02</t>
        </is>
      </c>
      <c r="B4" s="22" t="inlineStr">
        <is>
          <t>Capacitación para personal operativo (mesa de servicio, primer nivel, supervisión). Modalidad presencial en sitio en Santo Domingo.</t>
        </is>
      </c>
      <c r="C4" s="26" t="inlineStr">
        <is>
          <t>Mandatorio</t>
        </is>
      </c>
      <c r="D4" s="23" t="n">
        <v>2</v>
      </c>
      <c r="E4" s="27" t="n"/>
      <c r="F4" s="28" t="n"/>
      <c r="G4" s="28" t="n"/>
      <c r="H4" s="29">
        <f>IF(E4="No Aplica",0,D4)</f>
        <v/>
      </c>
      <c r="I4" s="29">
        <f>IF(E4="Cumple",D4,IF(E4="Cumple Parcialmente",D4*0.5,IF(E4="No Cumple",0,0)))</f>
        <v/>
      </c>
    </row>
    <row r="5" ht="36" customHeight="1" s="18">
      <c r="A5" s="23" t="inlineStr">
        <is>
          <t>CAP-03</t>
        </is>
      </c>
      <c r="B5" s="22" t="inlineStr">
        <is>
          <t>Material de capacitación en español: manuales, videos, laboratorio de pruebas, ambiente sandbox.</t>
        </is>
      </c>
      <c r="C5" s="26" t="inlineStr">
        <is>
          <t>Mandatorio</t>
        </is>
      </c>
      <c r="D5" s="23" t="n">
        <v>2</v>
      </c>
      <c r="E5" s="27" t="n"/>
      <c r="F5" s="28" t="n"/>
      <c r="G5" s="28" t="n"/>
      <c r="H5" s="29">
        <f>IF(E5="No Aplica",0,D5)</f>
        <v/>
      </c>
      <c r="I5" s="29">
        <f>IF(E5="Cumple",D5,IF(E5="Cumple Parcialmente",D5*0.5,IF(E5="No Cumple",0,0)))</f>
        <v/>
      </c>
    </row>
    <row r="6" ht="36" customHeight="1" s="18">
      <c r="A6" s="23" t="inlineStr">
        <is>
          <t>CAP-04</t>
        </is>
      </c>
      <c r="B6" s="22" t="inlineStr">
        <is>
          <t>Certificaciones para personal Claro: el proveedor debe emitir constancias/certificados al personal capacitado.</t>
        </is>
      </c>
      <c r="C6" s="26" t="inlineStr">
        <is>
          <t>Mandatorio</t>
        </is>
      </c>
      <c r="D6" s="23" t="n">
        <v>2</v>
      </c>
      <c r="E6" s="27" t="n"/>
      <c r="F6" s="28" t="n"/>
      <c r="G6" s="28" t="n"/>
      <c r="H6" s="29">
        <f>IF(E6="No Aplica",0,D6)</f>
        <v/>
      </c>
      <c r="I6" s="29">
        <f>IF(E6="Cumple",D6,IF(E6="Cumple Parcialmente",D6*0.5,IF(E6="No Cumple",0,0)))</f>
        <v/>
      </c>
    </row>
    <row r="7" ht="36" customHeight="1" s="18">
      <c r="A7" s="23" t="inlineStr">
        <is>
          <t>CAP-05</t>
        </is>
      </c>
      <c r="B7" s="22" t="inlineStr">
        <is>
          <t>Entrega de documentación técnica: arquitectura, manual de administración, manual de operación, manual de API, guía de troubleshooting.</t>
        </is>
      </c>
      <c r="C7" s="26" t="inlineStr">
        <is>
          <t>Mandatorio</t>
        </is>
      </c>
      <c r="D7" s="23" t="n">
        <v>3</v>
      </c>
      <c r="E7" s="27" t="n"/>
      <c r="F7" s="28" t="n"/>
      <c r="G7" s="28" t="n"/>
      <c r="H7" s="29">
        <f>IF(E7="No Aplica",0,D7)</f>
        <v/>
      </c>
      <c r="I7" s="29">
        <f>IF(E7="Cumple",D7,IF(E7="Cumple Parcialmente",D7*0.5,IF(E7="No Cumple",0,0)))</f>
        <v/>
      </c>
    </row>
    <row r="8" ht="36" customHeight="1" s="18">
      <c r="A8" s="23" t="inlineStr">
        <is>
          <t>CAP-06</t>
        </is>
      </c>
      <c r="B8" s="22" t="inlineStr">
        <is>
          <t>Entrega de documentación de dispositivo: ficha técnica, manual de instalación, diagramas, hojas de seguridad.</t>
        </is>
      </c>
      <c r="C8" s="26" t="inlineStr">
        <is>
          <t>Mandatorio</t>
        </is>
      </c>
      <c r="D8" s="23" t="n">
        <v>2</v>
      </c>
      <c r="E8" s="27" t="n"/>
      <c r="F8" s="28" t="n"/>
      <c r="G8" s="28" t="n"/>
      <c r="H8" s="29">
        <f>IF(E8="No Aplica",0,D8)</f>
        <v/>
      </c>
      <c r="I8" s="29">
        <f>IF(E8="Cumple",D8,IF(E8="Cumple Parcialmente",D8*0.5,IF(E8="No Cumple",0,0)))</f>
        <v/>
      </c>
    </row>
    <row r="9" ht="36" customHeight="1" s="18">
      <c r="A9" s="23" t="inlineStr">
        <is>
          <t>CAP-07</t>
        </is>
      </c>
      <c r="B9" s="22" t="inlineStr">
        <is>
          <t>Plan de knowledge transfer (KT) para asegurar continuidad operativa en Claro al término del contrato.</t>
        </is>
      </c>
      <c r="C9" s="26" t="inlineStr">
        <is>
          <t>Mandatorio</t>
        </is>
      </c>
      <c r="D9" s="23" t="n">
        <v>2</v>
      </c>
      <c r="E9" s="27" t="n"/>
      <c r="F9" s="28" t="n"/>
      <c r="G9" s="28" t="n"/>
      <c r="H9" s="29">
        <f>IF(E9="No Aplica",0,D9)</f>
        <v/>
      </c>
      <c r="I9" s="29">
        <f>IF(E9="Cumple",D9,IF(E9="Cumple Parcialmente",D9*0.5,IF(E9="No Cumple",0,0)))</f>
        <v/>
      </c>
    </row>
    <row r="10" ht="36" customHeight="1" s="18">
      <c r="A10" s="23" t="inlineStr">
        <is>
          <t>CAP-08</t>
        </is>
      </c>
      <c r="B10" s="22" t="inlineStr">
        <is>
          <t>Base de conocimiento (KB) online actualizada, con búsqueda, acceso para usuarios de Claro.</t>
        </is>
      </c>
      <c r="C10" s="27" t="inlineStr">
        <is>
          <t>Deseable</t>
        </is>
      </c>
      <c r="D10" s="23" t="n">
        <v>1</v>
      </c>
      <c r="E10" s="27" t="n"/>
      <c r="F10" s="28" t="n"/>
      <c r="G10" s="28" t="n"/>
      <c r="H10" s="29">
        <f>IF(E10="No Aplica",0,D10)</f>
        <v/>
      </c>
      <c r="I10" s="29">
        <f>IF(E10="Cumple",D10,IF(E10="Cumple Parcialmente",D10*0.5,IF(E10="No Cumple",0,0)))</f>
        <v/>
      </c>
    </row>
    <row r="11" ht="36" customHeight="1" s="18">
      <c r="A11" s="23" t="inlineStr">
        <is>
          <t>CAP-09</t>
        </is>
      </c>
      <c r="B11" s="22" t="inlineStr">
        <is>
          <t>Capacitación de refresco anual sin costo adicional para el personal de Claro.</t>
        </is>
      </c>
      <c r="C11" s="26" t="inlineStr">
        <is>
          <t>Mandatorio</t>
        </is>
      </c>
      <c r="D11" s="23" t="n">
        <v>2</v>
      </c>
      <c r="E11" s="27" t="n"/>
      <c r="F11" s="28" t="n"/>
      <c r="G11" s="28" t="n"/>
      <c r="H11" s="29">
        <f>IF(E11="No Aplica",0,D11)</f>
        <v/>
      </c>
      <c r="I11" s="29">
        <f>IF(E11="Cumple",D11,IF(E11="Cumple Parcialmente",D11*0.5,IF(E11="No Cumple",0,0)))</f>
        <v/>
      </c>
    </row>
    <row r="12"/>
    <row r="13" ht="25.5" customHeight="1" s="18">
      <c r="A13" s="30" t="inlineStr">
        <is>
          <t>RESUMEN</t>
        </is>
      </c>
      <c r="B13" s="19" t="inlineStr">
        <is>
          <t>Total requerimientos / Peso total / Peso efectivo / Puntos obtenidos / % Cumplimiento de la sección</t>
        </is>
      </c>
      <c r="C13" s="23">
        <f>9</f>
        <v/>
      </c>
      <c r="D13" s="23">
        <f>SUM(D3:D11)</f>
        <v/>
      </c>
      <c r="E13" s="31" t="inlineStr">
        <is>
          <t>Peso efectivo:</t>
        </is>
      </c>
      <c r="F13" s="23">
        <f>SUM(H3:H11)</f>
        <v/>
      </c>
      <c r="G13" s="32" t="inlineStr">
        <is>
          <t>% Cumplimiento:</t>
        </is>
      </c>
      <c r="H13" s="33">
        <f>IFERROR(SUM(I3:I11)/SUM(H3:H11),0)</f>
        <v/>
      </c>
    </row>
  </sheetData>
  <mergeCells count="1">
    <mergeCell ref="A1:I1"/>
  </mergeCells>
  <conditionalFormatting sqref="E3:E11">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3.xml><?xml version="1.0" encoding="utf-8"?>
<worksheet xmlns="http://schemas.openxmlformats.org/spreadsheetml/2006/main">
  <sheetPr>
    <outlinePr summaryBelow="1" summaryRight="1"/>
    <pageSetUpPr/>
  </sheetPr>
  <dimension ref="A1:I22"/>
  <sheetViews>
    <sheetView showGridLines="0" zoomScaleNormal="100" workbookViewId="0">
      <pane ySplit="2" topLeftCell="A3" activePane="bottomLeft" state="frozen"/>
      <selection pane="bottomLeft" activeCell="A1" sqref="A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12. MODELO COMERCIAL Y FINANCIERO</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COM-01</t>
        </is>
      </c>
      <c r="B3" s="22" t="inlineStr">
        <is>
          <t>Modelo comercial propuesto: CAPEX (adquisición de equipos), OPEX (suscripción), híbrido. Detalle cada componente.</t>
        </is>
      </c>
      <c r="C3" s="26" t="inlineStr">
        <is>
          <t>Mandatorio</t>
        </is>
      </c>
      <c r="D3" s="23" t="n">
        <v>3</v>
      </c>
      <c r="E3" s="27" t="n"/>
      <c r="F3" s="28" t="n"/>
      <c r="G3" s="28" t="n"/>
      <c r="H3" s="29">
        <f>IF(E3="No Aplica",0,D3)</f>
        <v/>
      </c>
      <c r="I3" s="29">
        <f>IF(E3="Cumple",D3,IF(E3="Cumple Parcialmente",D3*0.5,IF(E3="No Cumple",0,0)))</f>
        <v/>
      </c>
    </row>
    <row r="4" ht="36" customHeight="1" s="18">
      <c r="A4" s="23" t="inlineStr">
        <is>
          <t>COM-02</t>
        </is>
      </c>
      <c r="B4" s="22" t="inlineStr">
        <is>
          <t>Precio unitario de dispositivos por modelo (USD) en modalidad CAPEX, con escalas de volumen y vigencia.</t>
        </is>
      </c>
      <c r="C4" s="26" t="inlineStr">
        <is>
          <t>Mandatorio</t>
        </is>
      </c>
      <c r="D4" s="23" t="n">
        <v>3</v>
      </c>
      <c r="E4" s="27" t="n"/>
      <c r="F4" s="28" t="n"/>
      <c r="G4" s="28" t="n"/>
      <c r="H4" s="29">
        <f>IF(E4="No Aplica",0,D4)</f>
        <v/>
      </c>
      <c r="I4" s="29">
        <f>IF(E4="Cumple",D4,IF(E4="Cumple Parcialmente",D4*0.5,IF(E4="No Cumple",0,0)))</f>
        <v/>
      </c>
    </row>
    <row r="5" ht="36" customHeight="1" s="18">
      <c r="A5" s="23" t="inlineStr">
        <is>
          <t>COM-03</t>
        </is>
      </c>
      <c r="B5" s="22" t="inlineStr">
        <is>
          <t>Tarifa mensual por dispositivo gestionado en modalidad OPEX/suscripción (USD/dispositivo/mes), con escalas por volumen.</t>
        </is>
      </c>
      <c r="C5" s="26" t="inlineStr">
        <is>
          <t>Mandatorio</t>
        </is>
      </c>
      <c r="D5" s="23" t="n">
        <v>3</v>
      </c>
      <c r="E5" s="27" t="n"/>
      <c r="F5" s="28" t="n"/>
      <c r="G5" s="28" t="n"/>
      <c r="H5" s="29">
        <f>IF(E5="No Aplica",0,D5)</f>
        <v/>
      </c>
      <c r="I5" s="29">
        <f>IF(E5="Cumple",D5,IF(E5="Cumple Parcialmente",D5*0.5,IF(E5="No Cumple",0,0)))</f>
        <v/>
      </c>
    </row>
    <row r="6" ht="36" customHeight="1" s="18">
      <c r="A6" s="23" t="inlineStr">
        <is>
          <t>COM-04</t>
        </is>
      </c>
      <c r="B6" s="22" t="inlineStr">
        <is>
          <t>Costo de la plataforma: modalidad (licenciamiento perpetuo, suscripción por tenant, por dispositivo). Detalle.</t>
        </is>
      </c>
      <c r="C6" s="26" t="inlineStr">
        <is>
          <t>Mandatorio</t>
        </is>
      </c>
      <c r="D6" s="23" t="n">
        <v>3</v>
      </c>
      <c r="E6" s="27" t="n"/>
      <c r="F6" s="28" t="n"/>
      <c r="G6" s="28" t="n"/>
      <c r="H6" s="29">
        <f>IF(E6="No Aplica",0,D6)</f>
        <v/>
      </c>
      <c r="I6" s="29">
        <f>IF(E6="Cumple",D6,IF(E6="Cumple Parcialmente",D6*0.5,IF(E6="No Cumple",0,0)))</f>
        <v/>
      </c>
    </row>
    <row r="7" ht="36" customHeight="1" s="18">
      <c r="A7" s="23" t="inlineStr">
        <is>
          <t>COM-05</t>
        </is>
      </c>
      <c r="B7" s="22" t="inlineStr">
        <is>
          <t>Costo de instalación por tipo de medidor y por zona geográfica (urbana metropolitana, urbana provincial, rural). Incluya logística.</t>
        </is>
      </c>
      <c r="C7" s="26" t="inlineStr">
        <is>
          <t>Mandatorio</t>
        </is>
      </c>
      <c r="D7" s="23" t="n">
        <v>3</v>
      </c>
      <c r="E7" s="27" t="n"/>
      <c r="F7" s="28" t="n"/>
      <c r="G7" s="28" t="n"/>
      <c r="H7" s="29">
        <f>IF(E7="No Aplica",0,D7)</f>
        <v/>
      </c>
      <c r="I7" s="29">
        <f>IF(E7="Cumple",D7,IF(E7="Cumple Parcialmente",D7*0.5,IF(E7="No Cumple",0,0)))</f>
        <v/>
      </c>
    </row>
    <row r="8" ht="36" customHeight="1" s="18">
      <c r="A8" s="23" t="inlineStr">
        <is>
          <t>COM-06</t>
        </is>
      </c>
      <c r="B8" s="22" t="inlineStr">
        <is>
          <t>Costo de servicios profesionales iniciales: implementación, integración, personalización, capacitación. Desglose por fase.</t>
        </is>
      </c>
      <c r="C8" s="26" t="inlineStr">
        <is>
          <t>Mandatorio</t>
        </is>
      </c>
      <c r="D8" s="23" t="n">
        <v>3</v>
      </c>
      <c r="E8" s="27" t="n"/>
      <c r="F8" s="28" t="n"/>
      <c r="G8" s="28" t="n"/>
      <c r="H8" s="29">
        <f>IF(E8="No Aplica",0,D8)</f>
        <v/>
      </c>
      <c r="I8" s="29">
        <f>IF(E8="Cumple",D8,IF(E8="Cumple Parcialmente",D8*0.5,IF(E8="No Cumple",0,0)))</f>
        <v/>
      </c>
    </row>
    <row r="9" ht="36" customHeight="1" s="18">
      <c r="A9" s="23" t="inlineStr">
        <is>
          <t>COM-07</t>
        </is>
      </c>
      <c r="B9" s="22" t="inlineStr">
        <is>
          <t>Esquema de financiamiento de equipos: plazos, tasas, moneda, garantías. Indique si el proveedor lo ofrece directo o vía terceros.</t>
        </is>
      </c>
      <c r="C9" s="27" t="inlineStr">
        <is>
          <t>Deseable</t>
        </is>
      </c>
      <c r="D9" s="23" t="n">
        <v>2</v>
      </c>
      <c r="E9" s="27" t="n"/>
      <c r="F9" s="28" t="n"/>
      <c r="G9" s="28" t="n"/>
      <c r="H9" s="29">
        <f>IF(E9="No Aplica",0,D9)</f>
        <v/>
      </c>
      <c r="I9" s="29">
        <f>IF(E9="Cumple",D9,IF(E9="Cumple Parcialmente",D9*0.5,IF(E9="No Cumple",0,0)))</f>
        <v/>
      </c>
    </row>
    <row r="10" ht="36" customHeight="1" s="18">
      <c r="A10" s="23" t="inlineStr">
        <is>
          <t>COM-08</t>
        </is>
      </c>
      <c r="B10" s="22" t="inlineStr">
        <is>
          <t>Condiciones de pago: plazo, moneda (USD), forma de pago, anticipos requeridos.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COM-09</t>
        </is>
      </c>
      <c r="B11" s="22" t="inlineStr">
        <is>
          <t>Política de ajuste de precios en el tiempo: indexación, fórmula de revisión, periodicidad.</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COM-10</t>
        </is>
      </c>
      <c r="B12" s="22" t="inlineStr">
        <is>
          <t>Vigencia de la oferta: mínimo 90 días calendario desde la entrega.</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COM-11</t>
        </is>
      </c>
      <c r="B13" s="22" t="inlineStr">
        <is>
          <t>Modelo de remuneración por proyecto de instalación masiva: precio unitario, por hito, mixto. Proponga esquema.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COM-12</t>
        </is>
      </c>
      <c r="B14" s="22" t="inlineStr">
        <is>
          <t>Matriz RACI del proyecto: roles y responsabilidades claras entre proveedor, Claro y cliente final.</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COM-13</t>
        </is>
      </c>
      <c r="B15" s="22" t="inlineStr">
        <is>
          <t>Presentación de propuesta en dólares estadounidenses (USD). Desglose de impuestos por separado.</t>
        </is>
      </c>
      <c r="C15" s="26" t="inlineStr">
        <is>
          <t>Mandatorio</t>
        </is>
      </c>
      <c r="D15" s="23" t="n">
        <v>3</v>
      </c>
      <c r="E15" s="27" t="n"/>
      <c r="F15" s="28" t="n"/>
      <c r="G15" s="28" t="n"/>
      <c r="H15" s="29">
        <f>IF(E15="No Aplica",0,D15)</f>
        <v/>
      </c>
      <c r="I15" s="29">
        <f>IF(E15="Cumple",D15,IF(E15="Cumple Parcialmente",D15*0.5,IF(E15="No Cumple",0,0)))</f>
        <v/>
      </c>
    </row>
    <row r="16" ht="36" customHeight="1" s="18">
      <c r="A16" s="23" t="inlineStr">
        <is>
          <t>COM-14</t>
        </is>
      </c>
      <c r="B16" s="22" t="inlineStr">
        <is>
          <t>Capacidad del proveedor para facturar a Claro desde una entidad local dominicana o soportar la operación comercial local.</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COM-15</t>
        </is>
      </c>
      <c r="B17" s="22" t="inlineStr">
        <is>
          <t>Cláusulas de salida del contrato: condiciones, penalidades, continuidad del servicio durante transición, obligaciones de reversibilidad.</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COM-16</t>
        </is>
      </c>
      <c r="B18" s="22" t="inlineStr">
        <is>
          <t>Propiedad intelectual: declaración de propiedad de la data, licenciamiento de la plataforma, derechos residuales post-contrato.</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COM-17</t>
        </is>
      </c>
      <c r="B19" s="22" t="inlineStr">
        <is>
          <t>Cumplimiento con el Acuerdo de Confidencialidad (NDA) previo a la presentación de la propuesta.</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COM-18</t>
        </is>
      </c>
      <c r="B20" s="22" t="inlineStr">
        <is>
          <t>Disponibilidad del proveedor para extender la oferta a otras empresas del Grupo América Móvil bajo las mismas condiciones comerciales.</t>
        </is>
      </c>
      <c r="C20" s="27" t="inlineStr">
        <is>
          <t>Deseable</t>
        </is>
      </c>
      <c r="D20" s="23" t="n">
        <v>2</v>
      </c>
      <c r="E20" s="27" t="n"/>
      <c r="F20" s="28" t="n"/>
      <c r="G20" s="28" t="n"/>
      <c r="H20" s="29">
        <f>IF(E20="No Aplica",0,D20)</f>
        <v/>
      </c>
      <c r="I20" s="29">
        <f>IF(E20="Cumple",D20,IF(E20="Cumple Parcialmente",D20*0.5,IF(E20="No Cumple",0,0)))</f>
        <v/>
      </c>
    </row>
    <row r="21"/>
    <row r="22" ht="25.5" customHeight="1" s="18">
      <c r="A22" s="30" t="inlineStr">
        <is>
          <t>RESUMEN</t>
        </is>
      </c>
      <c r="B22" s="19" t="inlineStr">
        <is>
          <t>Total requerimientos / Peso total / Peso efectivo / Puntos obtenidos / % Cumplimiento de la sección</t>
        </is>
      </c>
      <c r="C22" s="23">
        <f>18</f>
        <v/>
      </c>
      <c r="D22" s="23">
        <f>SUM(D3:D20)</f>
        <v/>
      </c>
      <c r="E22" s="31" t="inlineStr">
        <is>
          <t>Peso efectivo:</t>
        </is>
      </c>
      <c r="F22" s="23">
        <f>SUM(H3:H20)</f>
        <v/>
      </c>
      <c r="G22" s="32" t="inlineStr">
        <is>
          <t>% Cumplimiento:</t>
        </is>
      </c>
      <c r="H22" s="33">
        <f>IFERROR(SUM(I3:I20)/SUM(H3:H20),0)</f>
        <v/>
      </c>
    </row>
  </sheetData>
  <mergeCells count="1">
    <mergeCell ref="A1:I1"/>
  </mergeCells>
  <conditionalFormatting sqref="E3:E20">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20"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14.xml><?xml version="1.0" encoding="utf-8"?>
<worksheet xmlns="http://schemas.openxmlformats.org/spreadsheetml/2006/main">
  <sheetPr>
    <outlinePr summaryBelow="1" summaryRight="1"/>
    <pageSetUpPr/>
  </sheetPr>
  <dimension ref="A1:H29"/>
  <sheetViews>
    <sheetView showGridLines="0" zoomScaleNormal="100" workbookViewId="0">
      <pane ySplit="3" topLeftCell="A15" activePane="bottomLeft" state="frozen"/>
      <selection pane="bottomLeft" activeCell="N13" sqref="N13"/>
    </sheetView>
  </sheetViews>
  <sheetFormatPr baseColWidth="8" defaultColWidth="8.5703125" defaultRowHeight="14.45"/>
  <cols>
    <col width="4" customWidth="1" style="18" min="1" max="1"/>
    <col width="40" customWidth="1" style="18" min="2" max="2"/>
    <col width="16" customWidth="1" style="18" min="3" max="7"/>
    <col width="18" customWidth="1" style="18" min="8" max="8"/>
  </cols>
  <sheetData>
    <row r="1" ht="27.75" customHeight="1" s="18">
      <c r="A1" s="10" t="inlineStr">
        <is>
          <t>13. VOLÚMENES PROYECTADOS — ÓRDENES DE COMPRA E INSTALACIONES</t>
        </is>
      </c>
    </row>
    <row r="2" ht="49.5" customHeight="1" s="18">
      <c r="A2" s="14" t="inlineStr">
        <is>
          <t>Los volúmenes presentados son una proyección referencial para fines de dimensionamiento de la propuesta del proveedor. No constituyen compromiso de compra por parte de Claro Dominicana. El proveedor debe usar estos volúmenes como base para su modelo de cuadrillas, cronograma, logística y propuesta comercial (ver secciones 8 y 12).</t>
        </is>
      </c>
      <c r="B2" s="34" t="n"/>
      <c r="C2" s="34" t="n"/>
      <c r="D2" s="34" t="n"/>
      <c r="E2" s="34" t="n"/>
      <c r="F2" s="34" t="n"/>
      <c r="G2" s="34" t="n"/>
      <c r="H2" s="34" t="n"/>
    </row>
    <row r="3"/>
    <row r="4" ht="21.75" customHeight="1" s="18">
      <c r="A4" s="8" t="inlineStr">
        <is>
          <t>Proyección de dispositivos por año (unidades)</t>
        </is>
      </c>
    </row>
    <row r="5" ht="31.5" customHeight="1" s="18">
      <c r="A5" s="1" t="n"/>
      <c r="B5" s="1" t="inlineStr">
        <is>
          <t>Tipo de medidor</t>
        </is>
      </c>
      <c r="C5" s="1" t="inlineStr">
        <is>
          <t>Año 1</t>
        </is>
      </c>
      <c r="D5" s="1" t="inlineStr">
        <is>
          <t>Año 2</t>
        </is>
      </c>
      <c r="E5" s="1" t="inlineStr">
        <is>
          <t>Año 3</t>
        </is>
      </c>
      <c r="F5" s="1" t="inlineStr">
        <is>
          <t>Año 4</t>
        </is>
      </c>
      <c r="G5" s="1" t="inlineStr">
        <is>
          <t>Año 5</t>
        </is>
      </c>
      <c r="H5" s="1" t="inlineStr">
        <is>
          <t>Total 5 años</t>
        </is>
      </c>
    </row>
    <row r="6" ht="21.75" customHeight="1" s="18">
      <c r="B6" s="24" t="inlineStr">
        <is>
          <t>Medidor eléctrico monofásico</t>
        </is>
      </c>
      <c r="C6" s="36" t="n"/>
      <c r="D6" s="36" t="n"/>
      <c r="E6" s="36" t="n"/>
      <c r="F6" s="36" t="n"/>
      <c r="G6" s="36" t="n"/>
      <c r="H6" s="37">
        <f>IFERROR(SUM(C6:G6),0)</f>
        <v/>
      </c>
    </row>
    <row r="7" ht="21.75" customHeight="1" s="18">
      <c r="B7" s="24" t="inlineStr">
        <is>
          <t>Medidor eléctrico bifásico</t>
        </is>
      </c>
      <c r="C7" s="36" t="n"/>
      <c r="D7" s="36" t="n"/>
      <c r="E7" s="36" t="n"/>
      <c r="F7" s="36" t="n"/>
      <c r="G7" s="36" t="n"/>
      <c r="H7" s="37">
        <f>IFERROR(SUM(C7:G7),0)</f>
        <v/>
      </c>
    </row>
    <row r="8" ht="21.75" customHeight="1" s="18">
      <c r="B8" s="24" t="inlineStr">
        <is>
          <t>Medidor eléctrico trifásico</t>
        </is>
      </c>
      <c r="C8" s="36" t="n"/>
      <c r="D8" s="36" t="n"/>
      <c r="E8" s="36" t="n"/>
      <c r="F8" s="36" t="n"/>
      <c r="G8" s="36" t="n"/>
      <c r="H8" s="37">
        <f>IFERROR(SUM(C8:G8),0)</f>
        <v/>
      </c>
    </row>
    <row r="9" ht="21.75" customHeight="1" s="18">
      <c r="B9" s="24" t="inlineStr">
        <is>
          <t>Medidor de agua</t>
        </is>
      </c>
      <c r="C9" s="36" t="n"/>
      <c r="D9" s="36" t="n"/>
      <c r="E9" s="36" t="n"/>
      <c r="F9" s="36" t="n"/>
      <c r="G9" s="36" t="n"/>
      <c r="H9" s="37">
        <f>IFERROR(SUM(C9:G9),0)</f>
        <v/>
      </c>
    </row>
    <row r="10" ht="21.75" customHeight="1" s="18">
      <c r="B10" s="24" t="inlineStr">
        <is>
          <t>Medidor de gas</t>
        </is>
      </c>
      <c r="C10" s="36" t="n"/>
      <c r="D10" s="36" t="n"/>
      <c r="E10" s="36" t="n"/>
      <c r="F10" s="36" t="n"/>
      <c r="G10" s="36" t="n"/>
      <c r="H10" s="37">
        <f>IFERROR(SUM(C10:G10),0)</f>
        <v/>
      </c>
    </row>
    <row r="11" ht="24" customHeight="1" s="18">
      <c r="B11" s="38" t="inlineStr">
        <is>
          <t>TOTAL GENERAL</t>
        </is>
      </c>
      <c r="C11" s="39">
        <f>SUM(C6:C10)</f>
        <v/>
      </c>
      <c r="D11" s="39">
        <f>SUM(D6:D10)</f>
        <v/>
      </c>
      <c r="E11" s="39">
        <f>SUM(E6:E10)</f>
        <v/>
      </c>
      <c r="F11" s="39">
        <f>SUM(F6:F10)</f>
        <v/>
      </c>
      <c r="G11" s="39">
        <f>SUM(G6:G10)</f>
        <v/>
      </c>
      <c r="H11" s="39">
        <f>SUM(H6:H10)</f>
        <v/>
      </c>
    </row>
    <row r="12"/>
    <row r="13" ht="21.75" customHeight="1" s="18">
      <c r="A13" s="8" t="inlineStr">
        <is>
          <t>Distribución geográfica estimada del despliegue</t>
        </is>
      </c>
    </row>
    <row r="14" ht="31.5" customHeight="1" s="18">
      <c r="A14" s="1" t="n"/>
      <c r="B14" s="1" t="inlineStr">
        <is>
          <t>Zona geográfica</t>
        </is>
      </c>
      <c r="C14" s="1" t="inlineStr">
        <is>
          <t>% del total</t>
        </is>
      </c>
      <c r="D14" s="1" t="inlineStr">
        <is>
          <t>Comentarios</t>
        </is>
      </c>
      <c r="E14" s="1" t="n"/>
      <c r="F14" s="1" t="n"/>
      <c r="G14" s="1" t="n"/>
      <c r="H14" s="1" t="n"/>
    </row>
    <row r="15" ht="27.6" customHeight="1" s="18">
      <c r="B15" s="24" t="inlineStr">
        <is>
          <t>Gran Santo Domingo (Distrito Nacional + SDE + SDO + SDN)</t>
        </is>
      </c>
      <c r="C15" s="40" t="n"/>
      <c r="D15" s="13" t="n"/>
      <c r="E15" s="34" t="n"/>
      <c r="F15" s="34" t="n"/>
      <c r="G15" s="34" t="n"/>
      <c r="H15" s="34" t="n"/>
    </row>
    <row r="16" ht="21.75" customHeight="1" s="18">
      <c r="B16" s="24" t="inlineStr">
        <is>
          <t>Santiago y región Cibao</t>
        </is>
      </c>
      <c r="C16" s="40" t="n"/>
      <c r="D16" s="13" t="n"/>
      <c r="E16" s="34" t="n"/>
      <c r="F16" s="34" t="n"/>
      <c r="G16" s="34" t="n"/>
      <c r="H16" s="34" t="n"/>
    </row>
    <row r="17" ht="31.5" customHeight="1" s="18">
      <c r="B17" s="24" t="inlineStr">
        <is>
          <t>Región Este (La Altagracia, La Romana, San Pedro)</t>
        </is>
      </c>
      <c r="C17" s="40" t="n"/>
      <c r="D17" s="13" t="n"/>
      <c r="E17" s="34" t="n"/>
      <c r="F17" s="34" t="n"/>
      <c r="G17" s="34" t="n"/>
      <c r="H17" s="34" t="n"/>
    </row>
    <row r="18" ht="38.1" customHeight="1" s="18">
      <c r="B18" s="24" t="inlineStr">
        <is>
          <t>Región Sur (San Cristóbal, Peravia, Azua, Barahona, otros)</t>
        </is>
      </c>
      <c r="C18" s="40" t="n"/>
      <c r="D18" s="13" t="n"/>
      <c r="E18" s="34" t="n"/>
      <c r="F18" s="34" t="n"/>
      <c r="G18" s="34" t="n"/>
      <c r="H18" s="34" t="n"/>
    </row>
    <row r="19" ht="21.75" customHeight="1" s="18">
      <c r="B19" s="24" t="inlineStr">
        <is>
          <t>Región Noroeste y Fronteriza</t>
        </is>
      </c>
      <c r="C19" s="40" t="n"/>
      <c r="D19" s="13" t="n"/>
      <c r="E19" s="34" t="n"/>
      <c r="F19" s="34" t="n"/>
      <c r="G19" s="34" t="n"/>
      <c r="H19" s="34" t="n"/>
    </row>
    <row r="20" ht="21.75" customHeight="1" s="18">
      <c r="B20" s="24" t="inlineStr">
        <is>
          <t>Otras provincias / zonas rurales</t>
        </is>
      </c>
      <c r="C20" s="40" t="n"/>
      <c r="D20" s="13" t="n"/>
      <c r="E20" s="34" t="n"/>
      <c r="F20" s="34" t="n"/>
      <c r="G20" s="34" t="n"/>
      <c r="H20" s="34" t="n"/>
    </row>
    <row r="21"/>
    <row r="22" ht="21.75" customHeight="1" s="18">
      <c r="A22" s="8" t="inlineStr">
        <is>
          <t>Supuestos del proveedor para el dimensionamiento</t>
        </is>
      </c>
    </row>
    <row r="23" ht="36" customHeight="1" s="18">
      <c r="B23" s="21" t="inlineStr">
        <is>
          <t>Cuadrillas base para el Año 1 (cantidad, composición, ubicación):</t>
        </is>
      </c>
      <c r="C23" s="12" t="n"/>
      <c r="D23" s="34" t="n"/>
      <c r="E23" s="34" t="n"/>
      <c r="F23" s="34" t="n"/>
      <c r="G23" s="34" t="n"/>
      <c r="H23" s="34" t="n"/>
    </row>
    <row r="24" ht="36" customHeight="1" s="18">
      <c r="B24" s="21" t="inlineStr">
        <is>
          <t>Throughput mensual comprometido por cuadrilla (medidores/mes):</t>
        </is>
      </c>
      <c r="C24" s="12" t="n"/>
      <c r="D24" s="34" t="n"/>
      <c r="E24" s="34" t="n"/>
      <c r="F24" s="34" t="n"/>
      <c r="G24" s="34" t="n"/>
      <c r="H24" s="34" t="n"/>
    </row>
    <row r="25" ht="36" customHeight="1" s="18">
      <c r="B25" s="21" t="inlineStr">
        <is>
          <t>Curva de ramp-up (mes 1, mes 2, mes 3 hasta velocidad crucero):</t>
        </is>
      </c>
      <c r="C25" s="12" t="n"/>
      <c r="D25" s="34" t="n"/>
      <c r="E25" s="34" t="n"/>
      <c r="F25" s="34" t="n"/>
      <c r="G25" s="34" t="n"/>
      <c r="H25" s="34" t="n"/>
    </row>
    <row r="26" ht="36" customHeight="1" s="18">
      <c r="B26" s="21" t="inlineStr">
        <is>
          <t>Capacidad máxima mensual en velocidad crucero (toda la operación):</t>
        </is>
      </c>
      <c r="C26" s="12" t="n"/>
      <c r="D26" s="34" t="n"/>
      <c r="E26" s="34" t="n"/>
      <c r="F26" s="34" t="n"/>
      <c r="G26" s="34" t="n"/>
      <c r="H26" s="34" t="n"/>
    </row>
    <row r="27" ht="36" customHeight="1" s="18">
      <c r="B27" s="21" t="inlineStr">
        <is>
          <t>Inventario de respaldo mantenido en territorio dominicano (% sobre base instalada):</t>
        </is>
      </c>
      <c r="C27" s="12" t="n"/>
      <c r="D27" s="34" t="n"/>
      <c r="E27" s="34" t="n"/>
      <c r="F27" s="34" t="n"/>
      <c r="G27" s="34" t="n"/>
      <c r="H27" s="34" t="n"/>
    </row>
    <row r="28" ht="36" customHeight="1" s="18">
      <c r="B28" s="21" t="inlineStr">
        <is>
          <t>Tiempo promedio de instalación por tipo de medidor:</t>
        </is>
      </c>
      <c r="C28" s="12" t="n"/>
      <c r="D28" s="34" t="n"/>
      <c r="E28" s="34" t="n"/>
      <c r="F28" s="34" t="n"/>
      <c r="G28" s="34" t="n"/>
      <c r="H28" s="34" t="n"/>
    </row>
    <row r="29" ht="36" customHeight="1" s="18">
      <c r="B29" s="21" t="inlineStr">
        <is>
          <t>Supuestos sobre acceso y condiciones físicas en la premisa del cliente final:</t>
        </is>
      </c>
      <c r="C29" s="12" t="n"/>
      <c r="D29" s="34" t="n"/>
      <c r="E29" s="34" t="n"/>
      <c r="F29" s="34" t="n"/>
      <c r="G29" s="34" t="n"/>
      <c r="H29" s="34" t="n"/>
    </row>
  </sheetData>
  <mergeCells count="18">
    <mergeCell ref="A1:H1"/>
    <mergeCell ref="A4:H4"/>
    <mergeCell ref="C25:H25"/>
    <mergeCell ref="C24:H24"/>
    <mergeCell ref="D20:H20"/>
    <mergeCell ref="D15:H15"/>
    <mergeCell ref="D16:H16"/>
    <mergeCell ref="C28:H28"/>
    <mergeCell ref="C27:H27"/>
    <mergeCell ref="A2:H2"/>
    <mergeCell ref="D19:H19"/>
    <mergeCell ref="C23:H23"/>
    <mergeCell ref="D18:H18"/>
    <mergeCell ref="A13:H13"/>
    <mergeCell ref="C26:H26"/>
    <mergeCell ref="C29:H29"/>
    <mergeCell ref="D17:H17"/>
    <mergeCell ref="A22:H22"/>
  </mergeCells>
  <pageMargins left="0.75" right="0.75" top="1" bottom="1" header="0.511811023622047" footer="0.511811023622047"/>
  <pageSetup orientation="portrait" paperSize="9" horizontalDpi="300" verticalDpi="300"/>
</worksheet>
</file>

<file path=xl/worksheets/sheet15.xml><?xml version="1.0" encoding="utf-8"?>
<worksheet xmlns="http://schemas.openxmlformats.org/spreadsheetml/2006/main">
  <sheetPr>
    <outlinePr summaryBelow="1" summaryRight="1"/>
    <pageSetUpPr/>
  </sheetPr>
  <dimension ref="A1:D28"/>
  <sheetViews>
    <sheetView showGridLines="0" zoomScaleNormal="100" workbookViewId="0">
      <selection activeCell="I10" sqref="I10"/>
    </sheetView>
  </sheetViews>
  <sheetFormatPr baseColWidth="8" defaultColWidth="8.5703125" defaultRowHeight="14.45"/>
  <cols>
    <col width="4" customWidth="1" style="18" min="1" max="1"/>
    <col width="28" customWidth="1" style="18" min="2" max="2"/>
    <col width="62" customWidth="1" style="18" min="3" max="3"/>
    <col width="18" customWidth="1" style="18" min="4" max="4"/>
  </cols>
  <sheetData>
    <row r="1" ht="27.75" customHeight="1" s="18">
      <c r="A1" s="10" t="inlineStr">
        <is>
          <t>14. RÚBRICA DE PUNTUACIÓN</t>
        </is>
      </c>
    </row>
    <row r="2"/>
    <row r="3" ht="21.75" customHeight="1" s="18">
      <c r="A3" s="8" t="inlineStr">
        <is>
          <t>Traducción de niveles de cumplimiento a puntos</t>
        </is>
      </c>
    </row>
    <row r="4" ht="31.5" customHeight="1" s="18">
      <c r="A4" s="1" t="n"/>
      <c r="B4" s="1" t="inlineStr">
        <is>
          <t>Nivel</t>
        </is>
      </c>
      <c r="C4" s="1" t="inlineStr">
        <is>
          <t>Descripción</t>
        </is>
      </c>
      <c r="D4" s="1" t="inlineStr">
        <is>
          <t>Factor</t>
        </is>
      </c>
    </row>
    <row r="5" ht="36" customHeight="1" s="18">
      <c r="B5" s="23" t="inlineStr">
        <is>
          <t>Cumple</t>
        </is>
      </c>
      <c r="C5" s="22" t="inlineStr">
        <is>
          <t>La solución cumple totalmente con el requerimiento. Evidencia clara y verificable.</t>
        </is>
      </c>
      <c r="D5" s="23" t="inlineStr">
        <is>
          <t>100%</t>
        </is>
      </c>
    </row>
    <row r="6" ht="36" customHeight="1" s="18">
      <c r="B6" s="23" t="inlineStr">
        <is>
          <t>Cumple Parcialmente</t>
        </is>
      </c>
      <c r="C6" s="22" t="inlineStr">
        <is>
          <t>La solución cumple con limitaciones. El proveedor describe el alcance del cumplimiento y la brecha.</t>
        </is>
      </c>
      <c r="D6" s="23" t="inlineStr">
        <is>
          <t>50%</t>
        </is>
      </c>
    </row>
    <row r="7" ht="36" customHeight="1" s="18">
      <c r="B7" s="23" t="inlineStr">
        <is>
          <t>No Cumple</t>
        </is>
      </c>
      <c r="C7" s="22" t="inlineStr">
        <is>
          <t>La solución no cumple a la fecha. Si está en roadmap, se indica versión y fecha estimada (no otorga puntos).</t>
        </is>
      </c>
      <c r="D7" s="23" t="inlineStr">
        <is>
          <t>0%</t>
        </is>
      </c>
    </row>
    <row r="8" ht="36" customHeight="1" s="18">
      <c r="B8" s="23" t="inlineStr">
        <is>
          <t>No Aplica</t>
        </is>
      </c>
      <c r="C8" s="22" t="inlineStr">
        <is>
          <t>El requerimiento no aplica al modelo de solución propuesto (se excluye del denominador).</t>
        </is>
      </c>
      <c r="D8" s="23" t="inlineStr">
        <is>
          <t>—</t>
        </is>
      </c>
    </row>
    <row r="9"/>
    <row r="10" ht="21.75" customHeight="1" s="18">
      <c r="A10" s="8" t="inlineStr">
        <is>
          <t>Pesos por sección (componente técnico-operativo)</t>
        </is>
      </c>
    </row>
    <row r="11" ht="31.5" customHeight="1" s="18">
      <c r="A11" s="1" t="n"/>
      <c r="B11" s="1" t="inlineStr">
        <is>
          <t>Sección</t>
        </is>
      </c>
      <c r="C11" s="1" t="inlineStr">
        <is>
          <t>Justificación del peso</t>
        </is>
      </c>
      <c r="D11" s="1" t="inlineStr">
        <is>
          <t>Peso</t>
        </is>
      </c>
    </row>
    <row r="12" ht="36" customHeight="1" s="18">
      <c r="B12" s="24" t="inlineStr">
        <is>
          <t>2. General y Arquitectura</t>
        </is>
      </c>
      <c r="C12" s="22" t="inlineStr">
        <is>
          <t>Define las bases conceptuales y soporta la evaluación de las demás secciones.</t>
        </is>
      </c>
      <c r="D12" s="41" t="n">
        <v>0.05</v>
      </c>
    </row>
    <row r="13" ht="36" customHeight="1" s="18">
      <c r="B13" s="24" t="inlineStr">
        <is>
          <t>3. Plataforma de Gestión</t>
        </is>
      </c>
      <c r="C13" s="22" t="inlineStr">
        <is>
          <t>Corazón funcional de la solución; impacta directamente la experiencia operativa de Claro y del cliente final.</t>
        </is>
      </c>
      <c r="D13" s="41" t="n">
        <v>0.15</v>
      </c>
    </row>
    <row r="14" ht="36" customHeight="1" s="18">
      <c r="B14" s="24" t="inlineStr">
        <is>
          <t>4. Dispositivos de Medición</t>
        </is>
      </c>
      <c r="C14" s="22" t="inlineStr">
        <is>
          <t>Componente físico crítico; determina la calidad de la data, longevidad y TCO.</t>
        </is>
      </c>
      <c r="D14" s="41" t="n">
        <v>0.15</v>
      </c>
    </row>
    <row r="15" ht="36" customHeight="1" s="18">
      <c r="B15" s="24" t="inlineStr">
        <is>
          <t>5. Conectividad y Red Móvil</t>
        </is>
      </c>
      <c r="C15" s="22" t="inlineStr">
        <is>
          <t>Conectividad Claro; debe asegurar compatibilidad de bandas, eSIM y bajo consumo.</t>
        </is>
      </c>
      <c r="D15" s="41" t="n">
        <v>0.08</v>
      </c>
    </row>
    <row r="16" ht="36" customHeight="1" s="18">
      <c r="B16" s="24" t="inlineStr">
        <is>
          <t>6. Integración e APIs</t>
        </is>
      </c>
      <c r="C16" s="22" t="inlineStr">
        <is>
          <t>Habilita la automatización entre sistemas Claro y la plataforma; es crítico para escalar operación.</t>
        </is>
      </c>
      <c r="D16" s="41" t="n">
        <v>0.12</v>
      </c>
    </row>
    <row r="17" ht="36" customHeight="1" s="18">
      <c r="B17" s="24" t="inlineStr">
        <is>
          <t>7. Seguridad de la Información</t>
        </is>
      </c>
      <c r="C17" s="22" t="inlineStr">
        <is>
          <t>Protege data sensible del cliente final y mitiga riesgos regulatorios y reputacionales.</t>
        </is>
      </c>
      <c r="D17" s="41" t="n">
        <v>0.12</v>
      </c>
    </row>
    <row r="18" ht="36" customHeight="1" s="18">
      <c r="B18" s="24" t="inlineStr">
        <is>
          <t>8. Instalación en Premisa</t>
        </is>
      </c>
      <c r="C18" s="22" t="inlineStr">
        <is>
          <t>Mayor fuente de riesgo operativo y costo; determina la capacidad real de desplegar a escala.</t>
        </is>
      </c>
      <c r="D18" s="41" t="n">
        <v>0.15</v>
      </c>
    </row>
    <row r="19" ht="36" customHeight="1" s="18">
      <c r="B19" s="24" t="inlineStr">
        <is>
          <t>9. Soporte, Mantenimiento y SLA Operativos</t>
        </is>
      </c>
      <c r="C19" s="22" t="inlineStr">
        <is>
          <t>Determina la estabilidad del servicio una vez en producción.</t>
        </is>
      </c>
      <c r="D19" s="41" t="n">
        <v>0.08</v>
      </c>
    </row>
    <row r="20" ht="36" customHeight="1" s="18">
      <c r="B20" s="24" t="inlineStr">
        <is>
          <t>10. Garantía</t>
        </is>
      </c>
      <c r="C20" s="22" t="inlineStr">
        <is>
          <t>Cobertura económica ante fallas; complementa el TCO de largo plazo.</t>
        </is>
      </c>
      <c r="D20" s="41" t="n">
        <v>0.05</v>
      </c>
    </row>
    <row r="21" ht="36" customHeight="1" s="18">
      <c r="B21" s="24" t="inlineStr">
        <is>
          <t>11. Capacitación y Documentación</t>
        </is>
      </c>
      <c r="C21" s="22" t="inlineStr">
        <is>
          <t>Habilita la autonomía operativa de Claro.</t>
        </is>
      </c>
      <c r="D21" s="41" t="n">
        <v>0.02</v>
      </c>
    </row>
    <row r="22" ht="36" customHeight="1" s="18">
      <c r="B22" s="24" t="inlineStr">
        <is>
          <t>12. Modelo Comercial y Financiero</t>
        </is>
      </c>
      <c r="C22" s="22" t="inlineStr">
        <is>
          <t>Evalúa solo el cumplimiento formal. El precio se analiza en el componente económico.</t>
        </is>
      </c>
      <c r="D22" s="41" t="n">
        <v>0.03</v>
      </c>
    </row>
    <row r="23" ht="24" customHeight="1" s="18">
      <c r="B23" s="42" t="inlineStr">
        <is>
          <t>TOTAL TÉCNICO-OPERATIVO</t>
        </is>
      </c>
      <c r="C23" s="43" t="n"/>
      <c r="D23" s="44">
        <f>SUM(D12:D22)</f>
        <v/>
      </c>
    </row>
    <row r="24"/>
    <row r="25" ht="21.75" customHeight="1" s="18">
      <c r="A25" s="8" t="inlineStr">
        <is>
          <t>Ponderación global: técnico-operativo vs económico</t>
        </is>
      </c>
    </row>
    <row r="26" ht="31.5" customHeight="1" s="18">
      <c r="A26" s="1" t="n"/>
      <c r="B26" s="1" t="inlineStr">
        <is>
          <t>Componente</t>
        </is>
      </c>
      <c r="C26" s="1" t="inlineStr">
        <is>
          <t>Base de cálculo</t>
        </is>
      </c>
      <c r="D26" s="1" t="inlineStr">
        <is>
          <t>Peso</t>
        </is>
      </c>
    </row>
    <row r="27" ht="30" customHeight="1" s="18">
      <c r="B27" s="24" t="inlineStr">
        <is>
          <t>Técnico-operativo</t>
        </is>
      </c>
      <c r="C27" s="20" t="inlineStr">
        <is>
          <t>Promedio ponderado de % de cumplimiento de las secciones 2–11 (ver matriz).</t>
        </is>
      </c>
      <c r="D27" s="41" t="n">
        <v>0.7</v>
      </c>
    </row>
    <row r="28" ht="30" customHeight="1" s="18">
      <c r="B28" s="24" t="inlineStr">
        <is>
          <t>Económico</t>
        </is>
      </c>
      <c r="C28" s="20" t="inlineStr">
        <is>
          <t>Calculado comparativamente entre ofertas a partir del TCO (CAPEX + OPEX a 5 años). Calculado internamente por Claro.</t>
        </is>
      </c>
      <c r="D28" s="41" t="n">
        <v>0.3</v>
      </c>
    </row>
  </sheetData>
  <mergeCells count="4">
    <mergeCell ref="A1:D1"/>
    <mergeCell ref="A25:D25"/>
    <mergeCell ref="A3:D3"/>
    <mergeCell ref="A10:D10"/>
  </mergeCells>
  <pageMargins left="0.75" right="0.75" top="1" bottom="1" header="0.511811023622047" footer="0.511811023622047"/>
  <pageSetup orientation="portrait" paperSize="9" horizontalDpi="300" verticalDpi="300"/>
</worksheet>
</file>

<file path=xl/worksheets/sheet16.xml><?xml version="1.0" encoding="utf-8"?>
<worksheet xmlns="http://schemas.openxmlformats.org/spreadsheetml/2006/main">
  <sheetPr>
    <outlinePr summaryBelow="1" summaryRight="1"/>
    <pageSetUpPr/>
  </sheetPr>
  <dimension ref="A1:H41"/>
  <sheetViews>
    <sheetView showGridLines="0" zoomScaleNormal="100" workbookViewId="0">
      <pane ySplit="3" topLeftCell="A4" activePane="bottomLeft" state="frozen"/>
      <selection pane="bottomLeft" activeCell="R8" sqref="R8"/>
    </sheetView>
  </sheetViews>
  <sheetFormatPr baseColWidth="8" defaultColWidth="8.5703125" defaultRowHeight="14.45"/>
  <cols>
    <col width="4" customWidth="1" style="18" min="1" max="1"/>
    <col width="44" customWidth="1" style="18" min="2" max="2"/>
    <col width="14" customWidth="1" style="18" min="3" max="4"/>
    <col width="18" customWidth="1" style="18" min="5" max="8"/>
  </cols>
  <sheetData>
    <row r="1" ht="27.75" customHeight="1" s="18">
      <c r="A1" s="10" t="inlineStr">
        <is>
          <t>15. MATRIZ DE EVALUACIÓN — CONSOLIDADO AUTOMÁTICO</t>
        </is>
      </c>
    </row>
    <row r="2" ht="31.5" customHeight="1" s="18">
      <c r="A2" s="14" t="inlineStr">
        <is>
          <t>Esta pestaña consolida automáticamente el resultado de las pestañas 2–12. No edite las celdas con fórmula. Los valores se actualizan al completar las pestañas temáticas.</t>
        </is>
      </c>
      <c r="B2" s="34" t="n"/>
      <c r="C2" s="34" t="n"/>
      <c r="D2" s="34" t="n"/>
      <c r="E2" s="34" t="n"/>
      <c r="F2" s="34" t="n"/>
      <c r="G2" s="34" t="n"/>
      <c r="H2" s="34" t="n"/>
    </row>
    <row r="3"/>
    <row r="4" ht="21.75" customHeight="1" s="18">
      <c r="A4" s="8" t="inlineStr">
        <is>
          <t>Calificación técnico-operativa por sección</t>
        </is>
      </c>
    </row>
    <row r="5" ht="31.5" customHeight="1" s="18">
      <c r="A5" s="1" t="n"/>
      <c r="B5" s="1" t="inlineStr">
        <is>
          <t>Sección</t>
        </is>
      </c>
      <c r="C5" s="1" t="inlineStr">
        <is>
          <t># Req.</t>
        </is>
      </c>
      <c r="D5" s="1" t="inlineStr">
        <is>
          <t>Peso total</t>
        </is>
      </c>
      <c r="E5" s="1" t="inlineStr">
        <is>
          <t>Peso efectivo</t>
        </is>
      </c>
      <c r="F5" s="1" t="inlineStr">
        <is>
          <t>Puntos obtenidos</t>
        </is>
      </c>
      <c r="G5" s="1" t="inlineStr">
        <is>
          <t>% Cumplimiento</t>
        </is>
      </c>
      <c r="H5" s="1" t="inlineStr">
        <is>
          <t>Aporte ponderado</t>
        </is>
      </c>
    </row>
    <row r="6" ht="25.5" customHeight="1" s="18">
      <c r="B6" s="24" t="inlineStr">
        <is>
          <t>2. General y Arquitectura</t>
        </is>
      </c>
      <c r="C6" s="45" t="n">
        <v>13</v>
      </c>
      <c r="D6" s="45">
        <f>SUM('2. General y Arquitectura'!D3:D15)</f>
        <v/>
      </c>
      <c r="E6" s="45">
        <f>SUM('2. General y Arquitectura'!H3:H15)</f>
        <v/>
      </c>
      <c r="F6" s="46">
        <f>SUM('2. General y Arquitectura'!I3:I15)</f>
        <v/>
      </c>
      <c r="G6" s="33">
        <f>IFERROR(F6/E6,0)</f>
        <v/>
      </c>
      <c r="H6" s="47">
        <f>G6*0.05</f>
        <v/>
      </c>
    </row>
    <row r="7" ht="25.5" customHeight="1" s="18">
      <c r="B7" s="24" t="inlineStr">
        <is>
          <t>3. Plataforma de Gestión</t>
        </is>
      </c>
      <c r="C7" s="45" t="n">
        <v>25</v>
      </c>
      <c r="D7" s="45">
        <f>SUM('3. Plataforma de Gestión'!D4:D28)</f>
        <v/>
      </c>
      <c r="E7" s="45">
        <f>SUM('3. Plataforma de Gestión'!H4:H28)</f>
        <v/>
      </c>
      <c r="F7" s="46">
        <f>SUM('3. Plataforma de Gestión'!I4:I28)</f>
        <v/>
      </c>
      <c r="G7" s="33">
        <f>IFERROR(F7/E7,0)</f>
        <v/>
      </c>
      <c r="H7" s="47">
        <f>G7*0.15</f>
        <v/>
      </c>
    </row>
    <row r="8" ht="25.5" customHeight="1" s="18">
      <c r="B8" s="24" t="inlineStr">
        <is>
          <t>4. Dispositivos de Medición</t>
        </is>
      </c>
      <c r="C8" s="45" t="n">
        <v>24</v>
      </c>
      <c r="D8" s="45">
        <f>SUM('4. Dispositivos de Medición'!D4:D27)</f>
        <v/>
      </c>
      <c r="E8" s="45">
        <f>SUM('4. Dispositivos de Medición'!H4:H27)</f>
        <v/>
      </c>
      <c r="F8" s="46">
        <f>SUM('4. Dispositivos de Medición'!I4:I27)</f>
        <v/>
      </c>
      <c r="G8" s="33">
        <f>IFERROR(F8/E8,0)</f>
        <v/>
      </c>
      <c r="H8" s="47">
        <f>G8*0.15</f>
        <v/>
      </c>
    </row>
    <row r="9" ht="25.5" customHeight="1" s="18">
      <c r="B9" s="24" t="inlineStr">
        <is>
          <t>5. Conectividad y Red Móvil</t>
        </is>
      </c>
      <c r="C9" s="45" t="n">
        <v>11</v>
      </c>
      <c r="D9" s="45">
        <f>SUM('5. Conectividad y Red Móvil'!D3:D13)</f>
        <v/>
      </c>
      <c r="E9" s="45">
        <f>SUM('5. Conectividad y Red Móvil'!H3:H13)</f>
        <v/>
      </c>
      <c r="F9" s="46">
        <f>SUM('5. Conectividad y Red Móvil'!I3:I13)</f>
        <v/>
      </c>
      <c r="G9" s="33">
        <f>IFERROR(F9/E9,0)</f>
        <v/>
      </c>
      <c r="H9" s="47">
        <f>G9*0.08</f>
        <v/>
      </c>
    </row>
    <row r="10" ht="25.5" customHeight="1" s="18">
      <c r="B10" s="24" t="inlineStr">
        <is>
          <t>6. Integración e APIs</t>
        </is>
      </c>
      <c r="C10" s="45" t="n">
        <v>18</v>
      </c>
      <c r="D10" s="45">
        <f>SUM('6. Integración e APIs'!D4:D21)</f>
        <v/>
      </c>
      <c r="E10" s="45">
        <f>SUM('6. Integración e APIs'!H4:H21)</f>
        <v/>
      </c>
      <c r="F10" s="46">
        <f>SUM('6. Integración e APIs'!I4:I21)</f>
        <v/>
      </c>
      <c r="G10" s="33">
        <f>IFERROR(F10/E10,0)</f>
        <v/>
      </c>
      <c r="H10" s="47">
        <f>G10*0.12</f>
        <v/>
      </c>
    </row>
    <row r="11" ht="25.5" customHeight="1" s="18">
      <c r="B11" s="24" t="inlineStr">
        <is>
          <t>7. Seguridad de la Información</t>
        </is>
      </c>
      <c r="C11" s="45" t="n">
        <v>24</v>
      </c>
      <c r="D11" s="45">
        <f>SUM('7. Seguridad de la Información'!D4:D27)</f>
        <v/>
      </c>
      <c r="E11" s="45">
        <f>SUM('7. Seguridad de la Información'!H4:H27)</f>
        <v/>
      </c>
      <c r="F11" s="46">
        <f>SUM('7. Seguridad de la Información'!I4:I27)</f>
        <v/>
      </c>
      <c r="G11" s="33">
        <f>IFERROR(F11/E11,0)</f>
        <v/>
      </c>
      <c r="H11" s="47">
        <f>G11*0.12</f>
        <v/>
      </c>
    </row>
    <row r="12" ht="25.5" customHeight="1" s="18">
      <c r="B12" s="24" t="inlineStr">
        <is>
          <t>8. Instalación en Premisa</t>
        </is>
      </c>
      <c r="C12" s="45" t="n">
        <v>25</v>
      </c>
      <c r="D12" s="45">
        <f>SUM('8. Instalación en Premisa'!D4:D28)</f>
        <v/>
      </c>
      <c r="E12" s="45">
        <f>SUM('8. Instalación en Premisa'!H4:H28)</f>
        <v/>
      </c>
      <c r="F12" s="46">
        <f>SUM('8. Instalación en Premisa'!I4:I28)</f>
        <v/>
      </c>
      <c r="G12" s="33">
        <f>IFERROR(F12/E12,0)</f>
        <v/>
      </c>
      <c r="H12" s="47">
        <f>G12*0.15</f>
        <v/>
      </c>
    </row>
    <row r="13" ht="25.5" customHeight="1" s="18">
      <c r="B13" s="24" t="inlineStr">
        <is>
          <t>9. Soporte, Mantenimiento y SLA Operativos</t>
        </is>
      </c>
      <c r="C13" s="45" t="n">
        <v>15</v>
      </c>
      <c r="D13" s="45">
        <f>SUM('9. Soporte, Mantenimiento y SLA'!D3:D17)</f>
        <v/>
      </c>
      <c r="E13" s="45">
        <f>SUM('9. Soporte, Mantenimiento y SLA'!H3:H17)</f>
        <v/>
      </c>
      <c r="F13" s="46">
        <f>SUM('9. Soporte, Mantenimiento y SLA'!I3:I17)</f>
        <v/>
      </c>
      <c r="G13" s="33">
        <f>IFERROR(F13/E13,0)</f>
        <v/>
      </c>
      <c r="H13" s="47">
        <f>G13*0.08</f>
        <v/>
      </c>
    </row>
    <row r="14" ht="25.5" customHeight="1" s="18">
      <c r="B14" s="24" t="inlineStr">
        <is>
          <t>10. Garantía</t>
        </is>
      </c>
      <c r="C14" s="45" t="n">
        <v>24</v>
      </c>
      <c r="D14" s="45">
        <f>SUM('10. Garantía'!D4:D27)</f>
        <v/>
      </c>
      <c r="E14" s="45">
        <f>SUM('10. Garantía'!H4:H27)</f>
        <v/>
      </c>
      <c r="F14" s="46">
        <f>SUM('10. Garantía'!I4:I27)</f>
        <v/>
      </c>
      <c r="G14" s="33">
        <f>IFERROR(F14/E14,0)</f>
        <v/>
      </c>
      <c r="H14" s="47">
        <f>G14*0.05</f>
        <v/>
      </c>
    </row>
    <row r="15" ht="25.5" customHeight="1" s="18">
      <c r="B15" s="24" t="inlineStr">
        <is>
          <t>11. Capacitación y Documentación</t>
        </is>
      </c>
      <c r="C15" s="45" t="n">
        <v>9</v>
      </c>
      <c r="D15" s="45">
        <f>SUM('11. Capacitación y Documentació'!D3:D11)</f>
        <v/>
      </c>
      <c r="E15" s="45">
        <f>SUM('11. Capacitación y Documentació'!H3:H11)</f>
        <v/>
      </c>
      <c r="F15" s="46">
        <f>SUM('11. Capacitación y Documentació'!I3:I11)</f>
        <v/>
      </c>
      <c r="G15" s="33">
        <f>IFERROR(F15/E15,0)</f>
        <v/>
      </c>
      <c r="H15" s="47">
        <f>G15*0.02</f>
        <v/>
      </c>
    </row>
    <row r="16" ht="25.5" customHeight="1" s="18">
      <c r="B16" s="24" t="inlineStr">
        <is>
          <t>12. Modelo Comercial y Financiero</t>
        </is>
      </c>
      <c r="C16" s="45" t="n">
        <v>18</v>
      </c>
      <c r="D16" s="45">
        <f>SUM('12. Modelo Comercial y Financie'!D3:D20)</f>
        <v/>
      </c>
      <c r="E16" s="45">
        <f>SUM('12. Modelo Comercial y Financie'!H3:H20)</f>
        <v/>
      </c>
      <c r="F16" s="46">
        <f>SUM('12. Modelo Comercial y Financie'!I3:I20)</f>
        <v/>
      </c>
      <c r="G16" s="33">
        <f>IFERROR(F16/E16,0)</f>
        <v/>
      </c>
      <c r="H16" s="47">
        <f>G16*0.03</f>
        <v/>
      </c>
    </row>
    <row r="17" ht="30" customHeight="1" s="18">
      <c r="B17" s="42" t="inlineStr">
        <is>
          <t>CALIFICACIÓN TÉCNICO-OPERATIVA TOTAL</t>
        </is>
      </c>
      <c r="C17" s="48">
        <f>SUM(C6:C16)</f>
        <v/>
      </c>
      <c r="D17" s="48">
        <f>SUM(D6:D16)</f>
        <v/>
      </c>
      <c r="E17" s="48">
        <f>SUM(E6:E16)</f>
        <v/>
      </c>
      <c r="F17" s="49">
        <f>SUM(F6:F16)</f>
        <v/>
      </c>
      <c r="G17" s="50">
        <f>IFERROR(F17/E17,0)</f>
        <v/>
      </c>
      <c r="H17" s="51">
        <f>SUM(H6:H16)</f>
        <v/>
      </c>
    </row>
    <row r="18"/>
    <row r="19" ht="21.75" customHeight="1" s="18">
      <c r="A19" s="8" t="inlineStr">
        <is>
          <t>Evaluación económica (completado internamente por Claro)</t>
        </is>
      </c>
    </row>
    <row r="20" ht="31.5" customHeight="1" s="18">
      <c r="A20" s="1" t="n"/>
      <c r="B20" s="1" t="inlineStr">
        <is>
          <t>Concepto</t>
        </is>
      </c>
      <c r="C20" s="1" t="n"/>
      <c r="D20" s="1" t="n"/>
      <c r="E20" s="1" t="n"/>
      <c r="F20" s="1" t="n"/>
      <c r="G20" s="1" t="n"/>
      <c r="H20" s="1" t="inlineStr">
        <is>
          <t>Valor</t>
        </is>
      </c>
    </row>
    <row r="21" ht="36" customHeight="1" s="18">
      <c r="B21" s="24" t="inlineStr">
        <is>
          <t>Puntaje económico del proveedor (0% a 100%)</t>
        </is>
      </c>
      <c r="C21" s="16" t="inlineStr">
        <is>
          <t>Fórmula sugerida: (Menor TCO entre ofertas / TCO de este proveedor) × 100%. Se calcula fuera del documento y se registra aquí.</t>
        </is>
      </c>
      <c r="D21" s="34" t="n"/>
      <c r="E21" s="34" t="n"/>
      <c r="F21" s="34" t="n"/>
      <c r="G21" s="34" t="n"/>
      <c r="H21" s="52" t="n"/>
    </row>
    <row r="22"/>
    <row r="23" ht="21.75" customHeight="1" s="18">
      <c r="A23" s="8" t="inlineStr">
        <is>
          <t>Score global de la propuesta</t>
        </is>
      </c>
    </row>
    <row r="24" ht="31.5" customHeight="1" s="18">
      <c r="A24" s="1" t="n"/>
      <c r="B24" s="1" t="inlineStr">
        <is>
          <t>Componente</t>
        </is>
      </c>
      <c r="C24" s="1" t="n"/>
      <c r="D24" s="1" t="n"/>
      <c r="E24" s="1" t="n"/>
      <c r="F24" s="1" t="n"/>
      <c r="G24" s="1" t="inlineStr">
        <is>
          <t>Peso</t>
        </is>
      </c>
      <c r="H24" s="1" t="inlineStr">
        <is>
          <t>Aporte</t>
        </is>
      </c>
    </row>
    <row r="25" ht="25.5" customHeight="1" s="18">
      <c r="B25" s="24" t="inlineStr">
        <is>
          <t>Técnico-operativo</t>
        </is>
      </c>
      <c r="G25" s="41" t="n">
        <v>0.7</v>
      </c>
      <c r="H25" s="47">
        <f>H17*G25</f>
        <v/>
      </c>
    </row>
    <row r="26" ht="25.5" customHeight="1" s="18">
      <c r="B26" s="24" t="inlineStr">
        <is>
          <t>Económico</t>
        </is>
      </c>
      <c r="G26" s="41" t="n">
        <v>0.3</v>
      </c>
      <c r="H26" s="47">
        <f>H21*G26</f>
        <v/>
      </c>
    </row>
    <row r="27" ht="31.5" customHeight="1" s="18">
      <c r="B27" s="53" t="inlineStr">
        <is>
          <t>SCORE GLOBAL DE LA PROPUESTA</t>
        </is>
      </c>
      <c r="C27" s="17" t="n"/>
      <c r="D27" s="34" t="n"/>
      <c r="E27" s="34" t="n"/>
      <c r="F27" s="34" t="n"/>
      <c r="G27" s="34" t="n"/>
      <c r="H27" s="54">
        <f>H25+H26</f>
        <v/>
      </c>
    </row>
    <row r="28"/>
    <row r="29" ht="21.75" customHeight="1" s="18">
      <c r="A29" s="8" t="inlineStr">
        <is>
          <t>Indicadores de riesgo — Requerimientos Mandatorios NO CUMPLIDOS</t>
        </is>
      </c>
    </row>
    <row r="30" ht="31.5" customHeight="1" s="18">
      <c r="A30" s="1" t="n"/>
      <c r="B30" s="1" t="inlineStr">
        <is>
          <t>Sección</t>
        </is>
      </c>
      <c r="C30" s="1" t="n"/>
      <c r="D30" s="1" t="n"/>
      <c r="E30" s="1" t="inlineStr">
        <is>
          <t>Mandatorios totales</t>
        </is>
      </c>
      <c r="F30" s="1" t="inlineStr">
        <is>
          <t>Mandatorios 'No Cumple'</t>
        </is>
      </c>
      <c r="G30" s="1" t="inlineStr">
        <is>
          <t>Mandatorios 'Cumple Parcialmente'</t>
        </is>
      </c>
      <c r="H30" s="1" t="inlineStr">
        <is>
          <t>Nivel de riesgo</t>
        </is>
      </c>
    </row>
    <row r="31" ht="24" customHeight="1" s="18">
      <c r="B31" s="24" t="inlineStr">
        <is>
          <t>2. General y Arquitectura</t>
        </is>
      </c>
      <c r="C31" s="15" t="n"/>
      <c r="D31" s="34" t="n"/>
      <c r="E31" s="45">
        <f>COUNTIF('2. General y Arquitectura'!C3:C15,"Mandatorio")</f>
        <v/>
      </c>
      <c r="F31" s="55">
        <f>COUNTIFS('2. General y Arquitectura'!C3:C15,"Mandatorio",'2. General y Arquitectura'!E3:E15,"No Cumple")</f>
        <v/>
      </c>
      <c r="G31" s="56">
        <f>COUNTIFS('2. General y Arquitectura'!C3:C15,"Mandatorio",'2. General y Arquitectura'!E3:E15,"Cumple Parcialmente")</f>
        <v/>
      </c>
      <c r="H31" s="57">
        <f>IF(F31&gt;=3,"ALTO",IF(F31&gt;=1,"MEDIO",IF(G31&gt;=3,"BAJO","OK")))</f>
        <v/>
      </c>
    </row>
    <row r="32" ht="24" customHeight="1" s="18">
      <c r="B32" s="24" t="inlineStr">
        <is>
          <t>3. Plataforma de Gestión</t>
        </is>
      </c>
      <c r="C32" s="15" t="n"/>
      <c r="D32" s="34" t="n"/>
      <c r="E32" s="45">
        <f>COUNTIF('3. Plataforma de Gestión'!C4:C28,"Mandatorio")</f>
        <v/>
      </c>
      <c r="F32" s="55">
        <f>COUNTIFS('3. Plataforma de Gestión'!C4:C28,"Mandatorio",'3. Plataforma de Gestión'!E4:E28,"No Cumple")</f>
        <v/>
      </c>
      <c r="G32" s="56">
        <f>COUNTIFS('3. Plataforma de Gestión'!C4:C28,"Mandatorio",'3. Plataforma de Gestión'!E4:E28,"Cumple Parcialmente")</f>
        <v/>
      </c>
      <c r="H32" s="57">
        <f>IF(F32&gt;=3,"ALTO",IF(F32&gt;=1,"MEDIO",IF(G32&gt;=3,"BAJO","OK")))</f>
        <v/>
      </c>
    </row>
    <row r="33" ht="24" customHeight="1" s="18">
      <c r="B33" s="24" t="inlineStr">
        <is>
          <t>4. Dispositivos de Medición</t>
        </is>
      </c>
      <c r="C33" s="15" t="n"/>
      <c r="D33" s="34" t="n"/>
      <c r="E33" s="45">
        <f>COUNTIF('4. Dispositivos de Medición'!C4:C27,"Mandatorio")</f>
        <v/>
      </c>
      <c r="F33" s="55">
        <f>COUNTIFS('4. Dispositivos de Medición'!C4:C27,"Mandatorio",'4. Dispositivos de Medición'!E4:E27,"No Cumple")</f>
        <v/>
      </c>
      <c r="G33" s="56">
        <f>COUNTIFS('4. Dispositivos de Medición'!C4:C27,"Mandatorio",'4. Dispositivos de Medición'!E4:E27,"Cumple Parcialmente")</f>
        <v/>
      </c>
      <c r="H33" s="57">
        <f>IF(F33&gt;=3,"ALTO",IF(F33&gt;=1,"MEDIO",IF(G33&gt;=3,"BAJO","OK")))</f>
        <v/>
      </c>
    </row>
    <row r="34" ht="24" customHeight="1" s="18">
      <c r="B34" s="24" t="inlineStr">
        <is>
          <t>5. Conectividad y Red Móvil</t>
        </is>
      </c>
      <c r="C34" s="15" t="n"/>
      <c r="D34" s="34" t="n"/>
      <c r="E34" s="45">
        <f>COUNTIF('5. Conectividad y Red Móvil'!C3:C13,"Mandatorio")</f>
        <v/>
      </c>
      <c r="F34" s="55">
        <f>COUNTIFS('5. Conectividad y Red Móvil'!C3:C13,"Mandatorio",'5. Conectividad y Red Móvil'!E3:E13,"No Cumple")</f>
        <v/>
      </c>
      <c r="G34" s="56">
        <f>COUNTIFS('5. Conectividad y Red Móvil'!C3:C13,"Mandatorio",'5. Conectividad y Red Móvil'!E3:E13,"Cumple Parcialmente")</f>
        <v/>
      </c>
      <c r="H34" s="57">
        <f>IF(F34&gt;=3,"ALTO",IF(F34&gt;=1,"MEDIO",IF(G34&gt;=3,"BAJO","OK")))</f>
        <v/>
      </c>
    </row>
    <row r="35" ht="24" customHeight="1" s="18">
      <c r="B35" s="24" t="inlineStr">
        <is>
          <t>6. Integración e APIs</t>
        </is>
      </c>
      <c r="C35" s="15" t="n"/>
      <c r="D35" s="34" t="n"/>
      <c r="E35" s="45">
        <f>COUNTIF('6. Integración e APIs'!C4:C21,"Mandatorio")</f>
        <v/>
      </c>
      <c r="F35" s="55">
        <f>COUNTIFS('6. Integración e APIs'!C4:C21,"Mandatorio",'6. Integración e APIs'!E4:E21,"No Cumple")</f>
        <v/>
      </c>
      <c r="G35" s="56">
        <f>COUNTIFS('6. Integración e APIs'!C4:C21,"Mandatorio",'6. Integración e APIs'!E4:E21,"Cumple Parcialmente")</f>
        <v/>
      </c>
      <c r="H35" s="57">
        <f>IF(F35&gt;=3,"ALTO",IF(F35&gt;=1,"MEDIO",IF(G35&gt;=3,"BAJO","OK")))</f>
        <v/>
      </c>
    </row>
    <row r="36" ht="24" customHeight="1" s="18">
      <c r="B36" s="24" t="inlineStr">
        <is>
          <t>7. Seguridad de la Información</t>
        </is>
      </c>
      <c r="C36" s="15" t="n"/>
      <c r="D36" s="34" t="n"/>
      <c r="E36" s="45">
        <f>COUNTIF('7. Seguridad de la Información'!C4:C27,"Mandatorio")</f>
        <v/>
      </c>
      <c r="F36" s="55">
        <f>COUNTIFS('7. Seguridad de la Información'!C4:C27,"Mandatorio",'7. Seguridad de la Información'!E4:E27,"No Cumple")</f>
        <v/>
      </c>
      <c r="G36" s="56">
        <f>COUNTIFS('7. Seguridad de la Información'!C4:C27,"Mandatorio",'7. Seguridad de la Información'!E4:E27,"Cumple Parcialmente")</f>
        <v/>
      </c>
      <c r="H36" s="57">
        <f>IF(F36&gt;=3,"ALTO",IF(F36&gt;=1,"MEDIO",IF(G36&gt;=3,"BAJO","OK")))</f>
        <v/>
      </c>
    </row>
    <row r="37" ht="24" customHeight="1" s="18">
      <c r="B37" s="24" t="inlineStr">
        <is>
          <t>8. Instalación en Premisa</t>
        </is>
      </c>
      <c r="C37" s="15" t="n"/>
      <c r="D37" s="34" t="n"/>
      <c r="E37" s="45">
        <f>COUNTIF('8. Instalación en Premisa'!C4:C28,"Mandatorio")</f>
        <v/>
      </c>
      <c r="F37" s="55">
        <f>COUNTIFS('8. Instalación en Premisa'!C4:C28,"Mandatorio",'8. Instalación en Premisa'!E4:E28,"No Cumple")</f>
        <v/>
      </c>
      <c r="G37" s="56">
        <f>COUNTIFS('8. Instalación en Premisa'!C4:C28,"Mandatorio",'8. Instalación en Premisa'!E4:E28,"Cumple Parcialmente")</f>
        <v/>
      </c>
      <c r="H37" s="57">
        <f>IF(F37&gt;=3,"ALTO",IF(F37&gt;=1,"MEDIO",IF(G37&gt;=3,"BAJO","OK")))</f>
        <v/>
      </c>
    </row>
    <row r="38" ht="24" customHeight="1" s="18">
      <c r="B38" s="24" t="inlineStr">
        <is>
          <t>9. Soporte, Mantenimiento y SLA Operativos</t>
        </is>
      </c>
      <c r="C38" s="15" t="n"/>
      <c r="D38" s="34" t="n"/>
      <c r="E38" s="45">
        <f>COUNTIF('9. Soporte, Mantenimiento y SLA'!C3:C17,"Mandatorio")</f>
        <v/>
      </c>
      <c r="F38" s="55">
        <f>COUNTIFS('9. Soporte, Mantenimiento y SLA'!C3:C17,"Mandatorio",'9. Soporte, Mantenimiento y SLA'!E3:E17,"No Cumple")</f>
        <v/>
      </c>
      <c r="G38" s="56">
        <f>COUNTIFS('9. Soporte, Mantenimiento y SLA'!C3:C17,"Mandatorio",'9. Soporte, Mantenimiento y SLA'!E3:E17,"Cumple Parcialmente")</f>
        <v/>
      </c>
      <c r="H38" s="57">
        <f>IF(F38&gt;=3,"ALTO",IF(F38&gt;=1,"MEDIO",IF(G38&gt;=3,"BAJO","OK")))</f>
        <v/>
      </c>
    </row>
    <row r="39" ht="24" customHeight="1" s="18">
      <c r="B39" s="24" t="inlineStr">
        <is>
          <t>10. Garantía</t>
        </is>
      </c>
      <c r="C39" s="15" t="n"/>
      <c r="D39" s="34" t="n"/>
      <c r="E39" s="45">
        <f>COUNTIF('10. Garantía'!C4:C27,"Mandatorio")</f>
        <v/>
      </c>
      <c r="F39" s="55">
        <f>COUNTIFS('10. Garantía'!C4:C27,"Mandatorio",'10. Garantía'!E4:E27,"No Cumple")</f>
        <v/>
      </c>
      <c r="G39" s="56">
        <f>COUNTIFS('10. Garantía'!C4:C27,"Mandatorio",'10. Garantía'!E4:E27,"Cumple Parcialmente")</f>
        <v/>
      </c>
      <c r="H39" s="57">
        <f>IF(F39&gt;=3,"ALTO",IF(F39&gt;=1,"MEDIO",IF(G39&gt;=3,"BAJO","OK")))</f>
        <v/>
      </c>
    </row>
    <row r="40" ht="24" customHeight="1" s="18">
      <c r="B40" s="24" t="inlineStr">
        <is>
          <t>11. Capacitación y Documentación</t>
        </is>
      </c>
      <c r="C40" s="15" t="n"/>
      <c r="D40" s="34" t="n"/>
      <c r="E40" s="45">
        <f>COUNTIF('11. Capacitación y Documentació'!C3:C11,"Mandatorio")</f>
        <v/>
      </c>
      <c r="F40" s="55">
        <f>COUNTIFS('11. Capacitación y Documentació'!C3:C11,"Mandatorio",'11. Capacitación y Documentació'!E3:E11,"No Cumple")</f>
        <v/>
      </c>
      <c r="G40" s="56">
        <f>COUNTIFS('11. Capacitación y Documentació'!C3:C11,"Mandatorio",'11. Capacitación y Documentació'!E3:E11,"Cumple Parcialmente")</f>
        <v/>
      </c>
      <c r="H40" s="57">
        <f>IF(F40&gt;=3,"ALTO",IF(F40&gt;=1,"MEDIO",IF(G40&gt;=3,"BAJO","OK")))</f>
        <v/>
      </c>
    </row>
    <row r="41" ht="24" customHeight="1" s="18">
      <c r="B41" s="24" t="inlineStr">
        <is>
          <t>12. Modelo Comercial y Financiero</t>
        </is>
      </c>
      <c r="C41" s="15" t="n"/>
      <c r="D41" s="34" t="n"/>
      <c r="E41" s="45">
        <f>COUNTIF('12. Modelo Comercial y Financie'!C3:C20,"Mandatorio")</f>
        <v/>
      </c>
      <c r="F41" s="55">
        <f>COUNTIFS('12. Modelo Comercial y Financie'!C3:C20,"Mandatorio",'12. Modelo Comercial y Financie'!E3:E20,"No Cumple")</f>
        <v/>
      </c>
      <c r="G41" s="56">
        <f>COUNTIFS('12. Modelo Comercial y Financie'!C3:C20,"Mandatorio",'12. Modelo Comercial y Financie'!E3:E20,"Cumple Parcialmente")</f>
        <v/>
      </c>
      <c r="H41" s="57">
        <f>IF(F41&gt;=3,"ALTO",IF(F41&gt;=1,"MEDIO",IF(G41&gt;=3,"BAJO","OK")))</f>
        <v/>
      </c>
    </row>
  </sheetData>
  <mergeCells count="19">
    <mergeCell ref="C34:D34"/>
    <mergeCell ref="C33:D33"/>
    <mergeCell ref="A1:H1"/>
    <mergeCell ref="C35:D35"/>
    <mergeCell ref="C41:D41"/>
    <mergeCell ref="C40:D40"/>
    <mergeCell ref="C31:D31"/>
    <mergeCell ref="C21:G21"/>
    <mergeCell ref="A2:H2"/>
    <mergeCell ref="C27:G27"/>
    <mergeCell ref="C36:D36"/>
    <mergeCell ref="A23:H23"/>
    <mergeCell ref="C39:D39"/>
    <mergeCell ref="A4:H4"/>
    <mergeCell ref="C32:D32"/>
    <mergeCell ref="C38:D38"/>
    <mergeCell ref="A29:H29"/>
    <mergeCell ref="C37:D37"/>
    <mergeCell ref="A19:H19"/>
  </mergeCells>
  <conditionalFormatting sqref="H31:H41">
    <cfRule type="expression" priority="2" dxfId="3">
      <formula>$H31="ALTO"</formula>
    </cfRule>
    <cfRule type="expression" priority="3" dxfId="2">
      <formula>$H31="MEDIO"</formula>
    </cfRule>
    <cfRule type="expression" priority="4" dxfId="1">
      <formula>$H31="BAJO"</formula>
    </cfRule>
    <cfRule type="expression" priority="5" dxfId="0">
      <formula>$H31="OK"</formula>
    </cfRule>
  </conditionalFormatting>
  <pageMargins left="0.75" right="0.75" top="1" bottom="1" header="0.511811023622047" footer="0.511811023622047"/>
  <pageSetup orientation="portrait" paperSize="9" horizontalDpi="300" verticalDpi="300"/>
</worksheet>
</file>

<file path=xl/worksheets/sheet2.xml><?xml version="1.0" encoding="utf-8"?>
<worksheet xmlns="http://schemas.openxmlformats.org/spreadsheetml/2006/main">
  <sheetPr>
    <outlinePr summaryBelow="1" summaryRight="1"/>
    <pageSetUpPr/>
  </sheetPr>
  <dimension ref="A1:C29"/>
  <sheetViews>
    <sheetView showGridLines="0" zoomScaleNormal="100" workbookViewId="0">
      <pane ySplit="3" topLeftCell="A4" activePane="bottomLeft" state="frozen"/>
      <selection pane="bottomLeft" activeCell="L12" sqref="L12"/>
    </sheetView>
  </sheetViews>
  <sheetFormatPr baseColWidth="8" defaultColWidth="8.5703125" defaultRowHeight="14.45"/>
  <cols>
    <col width="3" customWidth="1" style="18" min="1" max="1"/>
    <col width="42" customWidth="1" style="18" min="2" max="2"/>
    <col width="55" customWidth="1" style="18" min="3" max="3"/>
  </cols>
  <sheetData>
    <row r="1" ht="27.75" customHeight="1" s="18">
      <c r="A1" s="9" t="inlineStr">
        <is>
          <t>1. DATOS DEL PROVEEDOR</t>
        </is>
      </c>
    </row>
    <row r="2"/>
    <row r="3" ht="31.5" customHeight="1" s="18">
      <c r="A3" s="1" t="n"/>
      <c r="B3" s="1" t="inlineStr">
        <is>
          <t>Campo</t>
        </is>
      </c>
      <c r="C3" s="1" t="inlineStr">
        <is>
          <t>Respuesta del proveedor</t>
        </is>
      </c>
    </row>
    <row r="4" ht="25.5" customHeight="1" s="18">
      <c r="B4" s="24" t="inlineStr">
        <is>
          <t>Razón social completa</t>
        </is>
      </c>
      <c r="C4" s="25" t="n"/>
    </row>
    <row r="5" ht="25.5" customHeight="1" s="18">
      <c r="B5" s="24" t="inlineStr">
        <is>
          <t>Nombre comercial</t>
        </is>
      </c>
      <c r="C5" s="25" t="n"/>
    </row>
    <row r="6" ht="25.5" customHeight="1" s="18">
      <c r="B6" s="24" t="inlineStr">
        <is>
          <t>RNC / Tax ID</t>
        </is>
      </c>
      <c r="C6" s="25" t="n"/>
    </row>
    <row r="7" ht="25.5" customHeight="1" s="18">
      <c r="B7" s="24" t="inlineStr">
        <is>
          <t>País de constitución</t>
        </is>
      </c>
      <c r="C7" s="25" t="n"/>
    </row>
    <row r="8" ht="25.5" customHeight="1" s="18">
      <c r="B8" s="24" t="inlineStr">
        <is>
          <t>Representante legal</t>
        </is>
      </c>
      <c r="C8" s="25" t="n"/>
    </row>
    <row r="9" ht="25.5" customHeight="1" s="18">
      <c r="B9" s="24" t="inlineStr">
        <is>
          <t>Dirección de oficinas principales</t>
        </is>
      </c>
      <c r="C9" s="25" t="n"/>
    </row>
    <row r="10" ht="25.5" customHeight="1" s="18">
      <c r="B10" s="24" t="inlineStr">
        <is>
          <t>Presencia local en República Dominicana (Sí/No; descripción)</t>
        </is>
      </c>
      <c r="C10" s="25" t="n"/>
    </row>
    <row r="11" ht="25.5" customHeight="1" s="18">
      <c r="B11" s="24" t="inlineStr">
        <is>
          <t>Años de existencia de la empresa</t>
        </is>
      </c>
      <c r="C11" s="25" t="n"/>
    </row>
    <row r="12" ht="25.5" customHeight="1" s="18">
      <c r="B12" s="24" t="inlineStr">
        <is>
          <t>Años de experiencia en soluciones de telemedida / AMI</t>
        </is>
      </c>
      <c r="C12" s="25" t="n"/>
    </row>
    <row r="13" ht="25.5" customHeight="1" s="18">
      <c r="B13" s="24" t="inlineStr">
        <is>
          <t>Número total de empleados</t>
        </is>
      </c>
      <c r="C13" s="25" t="n"/>
    </row>
    <row r="14" ht="25.5" customHeight="1" s="18">
      <c r="B14" s="24" t="inlineStr">
        <is>
          <t>Empleados dedicados a soluciones IoT / utilities</t>
        </is>
      </c>
      <c r="C14" s="25" t="n"/>
    </row>
    <row r="15" ht="25.5" customHeight="1" s="18">
      <c r="B15" s="24" t="inlineStr">
        <is>
          <t>Facturación anual últimos 3 años (USD)</t>
        </is>
      </c>
      <c r="C15" s="25" t="n"/>
    </row>
    <row r="16" ht="25.5" customHeight="1" s="18">
      <c r="B16" s="24" t="inlineStr">
        <is>
          <t>Certificaciones corporativas (ISO 9001, ISO 27001, ISO 14001, SOC 2, otras)</t>
        </is>
      </c>
      <c r="C16" s="25" t="n"/>
    </row>
    <row r="17" ht="25.5" customHeight="1" s="18">
      <c r="B17" s="24" t="inlineStr">
        <is>
          <t>Principales clientes con despliegues comparables (LATAM)</t>
        </is>
      </c>
      <c r="C17" s="25" t="n"/>
    </row>
    <row r="18" ht="25.5" customHeight="1" s="18">
      <c r="B18" s="24" t="inlineStr">
        <is>
          <t>Fabricante de medidores (propio / tercero; marcas representadas)</t>
        </is>
      </c>
      <c r="C18" s="25" t="n"/>
    </row>
    <row r="19" ht="25.5" customHeight="1" s="18">
      <c r="B19" s="24" t="inlineStr">
        <is>
          <t>Fabricante de la plataforma (propia / tercero; marca y versión)</t>
        </is>
      </c>
      <c r="C19" s="25" t="n"/>
    </row>
    <row r="20" ht="25.5" customHeight="1" s="18">
      <c r="B20" s="24" t="inlineStr">
        <is>
          <t>Litigios o sanciones relevantes últimos 5 años (Sí/No; descripción)</t>
        </is>
      </c>
      <c r="C20" s="25" t="n"/>
    </row>
    <row r="21" ht="25.5" customHeight="1" s="18">
      <c r="B21" s="24" t="inlineStr">
        <is>
          <t>Contacto comercial — Nombre</t>
        </is>
      </c>
      <c r="C21" s="25" t="n"/>
    </row>
    <row r="22" ht="25.5" customHeight="1" s="18">
      <c r="B22" s="24" t="inlineStr">
        <is>
          <t>Contacto comercial — Cargo</t>
        </is>
      </c>
      <c r="C22" s="25" t="n"/>
    </row>
    <row r="23" ht="25.5" customHeight="1" s="18">
      <c r="B23" s="24" t="inlineStr">
        <is>
          <t>Contacto comercial — Email</t>
        </is>
      </c>
      <c r="C23" s="25" t="n"/>
    </row>
    <row r="24" ht="25.5" customHeight="1" s="18">
      <c r="B24" s="24" t="inlineStr">
        <is>
          <t>Contacto comercial — Teléfono</t>
        </is>
      </c>
      <c r="C24" s="25" t="n"/>
    </row>
    <row r="25" ht="25.5" customHeight="1" s="18">
      <c r="B25" s="24" t="inlineStr">
        <is>
          <t>Contacto técnico — Nombre</t>
        </is>
      </c>
      <c r="C25" s="25" t="n"/>
    </row>
    <row r="26" ht="25.5" customHeight="1" s="18">
      <c r="B26" s="24" t="inlineStr">
        <is>
          <t>Contacto técnico — Cargo</t>
        </is>
      </c>
      <c r="C26" s="25" t="n"/>
    </row>
    <row r="27" ht="25.5" customHeight="1" s="18">
      <c r="B27" s="24" t="inlineStr">
        <is>
          <t>Contacto técnico — Email</t>
        </is>
      </c>
      <c r="C27" s="25" t="n"/>
    </row>
    <row r="28" ht="25.5" customHeight="1" s="18">
      <c r="B28" s="24" t="inlineStr">
        <is>
          <t>Contacto técnico — Teléfono</t>
        </is>
      </c>
      <c r="C28" s="25" t="n"/>
    </row>
    <row r="29" ht="25.5" customHeight="1" s="18">
      <c r="B29" s="24" t="inlineStr">
        <is>
          <t>NDA firmado (fecha)</t>
        </is>
      </c>
      <c r="C29" s="25" t="n"/>
    </row>
  </sheetData>
  <mergeCells count="1">
    <mergeCell ref="A1:C1"/>
  </mergeCells>
  <pageMargins left="0.75" right="0.75" top="1" bottom="1" header="0.511811023622047" footer="0.511811023622047"/>
  <pageSetup orientation="portrait" paperSize="9" horizontalDpi="300" verticalDpi="300"/>
</worksheet>
</file>

<file path=xl/worksheets/sheet3.xml><?xml version="1.0" encoding="utf-8"?>
<worksheet xmlns="http://schemas.openxmlformats.org/spreadsheetml/2006/main">
  <sheetPr>
    <outlinePr summaryBelow="1" summaryRight="1"/>
    <pageSetUpPr/>
  </sheetPr>
  <dimension ref="A1:I17"/>
  <sheetViews>
    <sheetView showGridLines="0" zoomScaleNormal="100" workbookViewId="0">
      <pane ySplit="2" topLeftCell="A5" activePane="bottomLeft" state="frozen"/>
      <selection pane="bottomLeft" activeCell="B20" sqref="B20"/>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2. GENERAL Y ARQUITECTURA</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GEN-01</t>
        </is>
      </c>
      <c r="B3" s="22" t="inlineStr">
        <is>
          <t>Describa la arquitectura end-to-end de la solución propuesta (medidor, gateway si aplica, red, plataforma, integraciones). Incluya diagrama.</t>
        </is>
      </c>
      <c r="C3" s="26" t="inlineStr">
        <is>
          <t>Mandatorio</t>
        </is>
      </c>
      <c r="D3" s="23" t="n">
        <v>3</v>
      </c>
      <c r="E3" s="27" t="n"/>
      <c r="F3" s="28" t="n"/>
      <c r="G3" s="28" t="n"/>
      <c r="H3" s="29">
        <f>IF(E3="No Aplica",0,D3)</f>
        <v/>
      </c>
      <c r="I3" s="29">
        <f>IF(E3="Cumple",D3,IF(E3="Cumple Parcialmente",D3*0.5,IF(E3="No Cumple",0,0)))</f>
        <v/>
      </c>
    </row>
    <row r="4" ht="36" customHeight="1" s="18">
      <c r="A4" s="23" t="inlineStr">
        <is>
          <t>GEN-02</t>
        </is>
      </c>
      <c r="B4" s="22" t="inlineStr">
        <is>
          <t>Indique la topología de conexión: medidor conectado directo a red móvil vs medidor conectado a gateway (PLC, RF Mesh, LoRaWAN). Justifique la elección.</t>
        </is>
      </c>
      <c r="C4" s="26" t="inlineStr">
        <is>
          <t>Mandatorio</t>
        </is>
      </c>
      <c r="D4" s="23" t="n">
        <v>2</v>
      </c>
      <c r="E4" s="27" t="n"/>
      <c r="F4" s="28" t="n"/>
      <c r="G4" s="28" t="n"/>
      <c r="H4" s="29">
        <f>IF(E4="No Aplica",0,D4)</f>
        <v/>
      </c>
      <c r="I4" s="29">
        <f>IF(E4="Cumple",D4,IF(E4="Cumple Parcialmente",D4*0.5,IF(E4="No Cumple",0,0)))</f>
        <v/>
      </c>
    </row>
    <row r="5" ht="36" customHeight="1" s="18">
      <c r="A5" s="23" t="inlineStr">
        <is>
          <t>GEN-03</t>
        </is>
      </c>
      <c r="B5" s="22" t="inlineStr">
        <is>
          <t>¿La plataforma opera en la nube del proveedor (SaaS), en nube pública (AWS/Azure/GCP), o puede desplegarse on-premise en datacenter de Claro?</t>
        </is>
      </c>
      <c r="C5" s="26" t="inlineStr">
        <is>
          <t>Mandatorio</t>
        </is>
      </c>
      <c r="D5" s="23" t="n">
        <v>3</v>
      </c>
      <c r="E5" s="27" t="n"/>
      <c r="F5" s="28" t="n"/>
      <c r="G5" s="28" t="n"/>
      <c r="H5" s="29">
        <f>IF(E5="No Aplica",0,D5)</f>
        <v/>
      </c>
      <c r="I5" s="29">
        <f>IF(E5="Cumple",D5,IF(E5="Cumple Parcialmente",D5*0.5,IF(E5="No Cumple",0,0)))</f>
        <v/>
      </c>
    </row>
    <row r="6" ht="36" customHeight="1" s="18">
      <c r="A6" s="23" t="inlineStr">
        <is>
          <t>GEN-04</t>
        </is>
      </c>
      <c r="B6" s="22" t="inlineStr">
        <is>
          <t>Indique los proveedores de nube soportados y la región de hosting de datos (data residency). Preferencia por región LATAM/US-East.</t>
        </is>
      </c>
      <c r="C6" s="26" t="inlineStr">
        <is>
          <t>Mandatorio</t>
        </is>
      </c>
      <c r="D6" s="23" t="n">
        <v>2</v>
      </c>
      <c r="E6" s="27" t="n"/>
      <c r="F6" s="28" t="n"/>
      <c r="G6" s="28" t="n"/>
      <c r="H6" s="29">
        <f>IF(E6="No Aplica",0,D6)</f>
        <v/>
      </c>
      <c r="I6" s="29">
        <f>IF(E6="Cumple",D6,IF(E6="Cumple Parcialmente",D6*0.5,IF(E6="No Cumple",0,0)))</f>
        <v/>
      </c>
    </row>
    <row r="7" ht="36" customHeight="1" s="18">
      <c r="A7" s="23" t="inlineStr">
        <is>
          <t>GEN-05</t>
        </is>
      </c>
      <c r="B7" s="22" t="inlineStr">
        <is>
          <t>¿La plataforma es marca blanca (white-label) para que Claro la comercialice bajo su marca? Detalle alcance de personalización (logo, dominio, colores, idioma).</t>
        </is>
      </c>
      <c r="C7" s="26" t="inlineStr">
        <is>
          <t>Mandatorio</t>
        </is>
      </c>
      <c r="D7" s="23" t="n">
        <v>3</v>
      </c>
      <c r="E7" s="27" t="n"/>
      <c r="F7" s="28" t="n"/>
      <c r="G7" s="28" t="n"/>
      <c r="H7" s="29">
        <f>IF(E7="No Aplica",0,D7)</f>
        <v/>
      </c>
      <c r="I7" s="29">
        <f>IF(E7="Cumple",D7,IF(E7="Cumple Parcialmente",D7*0.5,IF(E7="No Cumple",0,0)))</f>
        <v/>
      </c>
    </row>
    <row r="8" ht="36" customHeight="1" s="18">
      <c r="A8" s="23" t="inlineStr">
        <is>
          <t>GEN-06</t>
        </is>
      </c>
      <c r="B8" s="22" t="inlineStr">
        <is>
          <t>Describa los casos de uso soportados: energía eléctrica, agua, gas, otros. Indique si un mismo despliegue puede operar multiservicio.</t>
        </is>
      </c>
      <c r="C8" s="26" t="inlineStr">
        <is>
          <t>Mandatorio</t>
        </is>
      </c>
      <c r="D8" s="23" t="n">
        <v>2</v>
      </c>
      <c r="E8" s="27" t="n"/>
      <c r="F8" s="28" t="n"/>
      <c r="G8" s="28" t="n"/>
      <c r="H8" s="29">
        <f>IF(E8="No Aplica",0,D8)</f>
        <v/>
      </c>
      <c r="I8" s="29">
        <f>IF(E8="Cumple",D8,IF(E8="Cumple Parcialmente",D8*0.5,IF(E8="No Cumple",0,0)))</f>
        <v/>
      </c>
    </row>
    <row r="9" ht="36" customHeight="1" s="18">
      <c r="A9" s="23" t="inlineStr">
        <is>
          <t>GEN-07</t>
        </is>
      </c>
      <c r="B9" s="22" t="inlineStr">
        <is>
          <t>Indique clientes similares (referencias verificables) con despliegues equivalentes en LATAM, con volumen de dispositivos y tiempo en operación.</t>
        </is>
      </c>
      <c r="C9" s="26" t="inlineStr">
        <is>
          <t>Mandatorio</t>
        </is>
      </c>
      <c r="D9" s="23" t="n">
        <v>3</v>
      </c>
      <c r="E9" s="27" t="n"/>
      <c r="F9" s="28" t="n"/>
      <c r="G9" s="28" t="n"/>
      <c r="H9" s="29">
        <f>IF(E9="No Aplica",0,D9)</f>
        <v/>
      </c>
      <c r="I9" s="29">
        <f>IF(E9="Cumple",D9,IF(E9="Cumple Parcialmente",D9*0.5,IF(E9="No Cumple",0,0)))</f>
        <v/>
      </c>
    </row>
    <row r="10" ht="36" customHeight="1" s="18">
      <c r="A10" s="23" t="inlineStr">
        <is>
          <t>GEN-08</t>
        </is>
      </c>
      <c r="B10" s="22" t="inlineStr">
        <is>
          <t>Indique años de experiencia del proveedor en soluciones de telemedida y certificaciones de la empresa (ISO 9001, ISO 27001, ISO 14001, otras).</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GEN-09</t>
        </is>
      </c>
      <c r="B11" s="22" t="inlineStr">
        <is>
          <t>Indique el número total de dispositivos que la plataforma soporta en producción hoy (a nivel global) y capacidad máxima por instancia.</t>
        </is>
      </c>
      <c r="C11" s="27" t="inlineStr">
        <is>
          <t>Deseable</t>
        </is>
      </c>
      <c r="D11" s="23" t="n">
        <v>1</v>
      </c>
      <c r="E11" s="27" t="n"/>
      <c r="F11" s="28" t="n"/>
      <c r="G11" s="28" t="n"/>
      <c r="H11" s="29">
        <f>IF(E11="No Aplica",0,D11)</f>
        <v/>
      </c>
      <c r="I11" s="29">
        <f>IF(E11="Cumple",D11,IF(E11="Cumple Parcialmente",D11*0.5,IF(E11="No Cumple",0,0)))</f>
        <v/>
      </c>
    </row>
    <row r="12" ht="36" customHeight="1" s="18">
      <c r="A12" s="23" t="inlineStr">
        <is>
          <t>GEN-10</t>
        </is>
      </c>
      <c r="B12" s="22" t="inlineStr">
        <is>
          <t>Describa la estrategia de escalabilidad: ¿cómo crece la plataforma de 10 mil a 1 millón de dispositivos sin degradación de performance?</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GEN-11</t>
        </is>
      </c>
      <c r="B13" s="22" t="inlineStr">
        <is>
          <t>Describa el modelo de alta disponibilidad: RTO, RPO, esquema activo-activo/activo-pasivo, SLA de disponibilidad del servicio plataforma.</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GEN-12</t>
        </is>
      </c>
      <c r="B14" s="22" t="inlineStr">
        <is>
          <t>Describa el plan de continuidad de negocio (BCP) y recuperación ante desastres (DRP). Adjunte documento.</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GEN-13</t>
        </is>
      </c>
      <c r="B15" s="22" t="inlineStr">
        <is>
          <t>¿La solución cumple con los casos de uso de clientes regulados y no regulados del mercado eléctrico dominicano? Explique.</t>
        </is>
      </c>
      <c r="C15" s="27" t="inlineStr">
        <is>
          <t>Deseable</t>
        </is>
      </c>
      <c r="D15" s="23" t="n">
        <v>1</v>
      </c>
      <c r="E15" s="27" t="n"/>
      <c r="F15" s="28" t="n"/>
      <c r="G15" s="28" t="n"/>
      <c r="H15" s="29">
        <f>IF(E15="No Aplica",0,D15)</f>
        <v/>
      </c>
      <c r="I15" s="29">
        <f>IF(E15="Cumple",D15,IF(E15="Cumple Parcialmente",D15*0.5,IF(E15="No Cumple",0,0)))</f>
        <v/>
      </c>
    </row>
    <row r="16"/>
    <row r="17" ht="25.5" customHeight="1" s="18">
      <c r="A17" s="30" t="inlineStr">
        <is>
          <t>RESUMEN</t>
        </is>
      </c>
      <c r="B17" s="19" t="inlineStr">
        <is>
          <t>Total requerimientos / Peso total / Peso efectivo / Puntos obtenidos / % Cumplimiento de la sección</t>
        </is>
      </c>
      <c r="C17" s="23">
        <f>13</f>
        <v/>
      </c>
      <c r="D17" s="23">
        <f>SUM(D3:D15)</f>
        <v/>
      </c>
      <c r="E17" s="31" t="inlineStr">
        <is>
          <t>Peso efectivo:</t>
        </is>
      </c>
      <c r="F17" s="23">
        <f>SUM(H3:H15)</f>
        <v/>
      </c>
      <c r="G17" s="32" t="inlineStr">
        <is>
          <t>% Cumplimiento:</t>
        </is>
      </c>
      <c r="H17" s="33">
        <f>IFERROR(SUM(I3:I15)/SUM(H3:H15),0)</f>
        <v/>
      </c>
    </row>
  </sheetData>
  <mergeCells count="1">
    <mergeCell ref="A1:I1"/>
  </mergeCells>
  <conditionalFormatting sqref="E3:E15">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onditionalFormatting>
  <dataValidations count="1">
    <dataValidation sqref="E3:E15"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4.xml><?xml version="1.0" encoding="utf-8"?>
<worksheet xmlns="http://schemas.openxmlformats.org/spreadsheetml/2006/main">
  <sheetPr>
    <outlinePr summaryBelow="1" summaryRight="1"/>
    <pageSetUpPr/>
  </sheetPr>
  <dimension ref="A1:I30"/>
  <sheetViews>
    <sheetView showGridLines="0" zoomScaleNormal="100" workbookViewId="0">
      <pane ySplit="3" topLeftCell="A18" activePane="bottomLeft" state="frozen"/>
      <selection pane="bottomLeft" activeCell="B29" sqref="B29"/>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3. PLATAFORMA DE GESTIÓN</t>
        </is>
      </c>
    </row>
    <row r="2" ht="30" customHeight="1" s="18">
      <c r="A2" s="11" t="inlineStr">
        <is>
          <t>Nota: Responda con detalle la capacidad de la plataforma. Si cumple parcialmente, especifique roadmap y fecha.</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PLA-01</t>
        </is>
      </c>
      <c r="B4" s="22" t="inlineStr">
        <is>
          <t>La plataforma debe ofrecer acceso Web (navegador) y App móvil (iOS y Android). Indique versiones mínimas soportadas.</t>
        </is>
      </c>
      <c r="C4" s="26" t="inlineStr">
        <is>
          <t>Mandatorio</t>
        </is>
      </c>
      <c r="D4" s="23" t="n">
        <v>2</v>
      </c>
      <c r="E4" s="27" t="n"/>
      <c r="F4" s="28" t="n"/>
      <c r="G4" s="28" t="n"/>
      <c r="H4" s="29">
        <f>IF(E4="No Aplica",0,D4)</f>
        <v/>
      </c>
      <c r="I4" s="29">
        <f>IF(E4="Cumple",D4,IF(E4="Cumple Parcialmente",D4*0.5,IF(E4="No Cumple",0,0)))</f>
        <v/>
      </c>
    </row>
    <row r="5" ht="36" customHeight="1" s="18">
      <c r="A5" s="23" t="inlineStr">
        <is>
          <t>PLA-02</t>
        </is>
      </c>
      <c r="B5" s="22" t="inlineStr">
        <is>
          <t>Dashboard configurable por el usuario final, con widgets arrastrables y métricas seleccionables del catálogo de variables de la plataforma.</t>
        </is>
      </c>
      <c r="C5" s="26" t="inlineStr">
        <is>
          <t>Mandatorio</t>
        </is>
      </c>
      <c r="D5" s="23" t="n">
        <v>3</v>
      </c>
      <c r="E5" s="27" t="n"/>
      <c r="F5" s="28" t="n"/>
      <c r="G5" s="28" t="n"/>
      <c r="H5" s="29">
        <f>IF(E5="No Aplica",0,D5)</f>
        <v/>
      </c>
      <c r="I5" s="29">
        <f>IF(E5="Cumple",D5,IF(E5="Cumple Parcialmente",D5*0.5,IF(E5="No Cumple",0,0)))</f>
        <v/>
      </c>
    </row>
    <row r="6" ht="36" customHeight="1" s="18">
      <c r="A6" s="23" t="inlineStr">
        <is>
          <t>PLA-03</t>
        </is>
      </c>
      <c r="B6" s="22" t="inlineStr">
        <is>
          <t>Módulo de reportes de gestión, operativos, administrativos y regulatorios. El cliente debe poder construir sus propios reportes sobre cualquier variable capturada.</t>
        </is>
      </c>
      <c r="C6" s="26" t="inlineStr">
        <is>
          <t>Mandatorio</t>
        </is>
      </c>
      <c r="D6" s="23" t="n">
        <v>3</v>
      </c>
      <c r="E6" s="27" t="n"/>
      <c r="F6" s="28" t="n"/>
      <c r="G6" s="28" t="n"/>
      <c r="H6" s="29">
        <f>IF(E6="No Aplica",0,D6)</f>
        <v/>
      </c>
      <c r="I6" s="29">
        <f>IF(E6="Cumple",D6,IF(E6="Cumple Parcialmente",D6*0.5,IF(E6="No Cumple",0,0)))</f>
        <v/>
      </c>
    </row>
    <row r="7" ht="36" customHeight="1" s="18">
      <c r="A7" s="23" t="inlineStr">
        <is>
          <t>PLA-04</t>
        </is>
      </c>
      <c r="B7" s="22" t="inlineStr">
        <is>
          <t>Los reportes deben exportarse en formatos CSV, TXT, PDF, XML, XLSX y JSON. Soporte de reportes programados con envío automático por correo.</t>
        </is>
      </c>
      <c r="C7" s="26" t="inlineStr">
        <is>
          <t>Mandatorio</t>
        </is>
      </c>
      <c r="D7" s="23" t="n">
        <v>2</v>
      </c>
      <c r="E7" s="27" t="n"/>
      <c r="F7" s="28" t="n"/>
      <c r="G7" s="28" t="n"/>
      <c r="H7" s="29">
        <f>IF(E7="No Aplica",0,D7)</f>
        <v/>
      </c>
      <c r="I7" s="29">
        <f>IF(E7="Cumple",D7,IF(E7="Cumple Parcialmente",D7*0.5,IF(E7="No Cumple",0,0)))</f>
        <v/>
      </c>
    </row>
    <row r="8" ht="36" customHeight="1" s="18">
      <c r="A8" s="23" t="inlineStr">
        <is>
          <t>PLA-05</t>
        </is>
      </c>
      <c r="B8" s="22" t="inlineStr">
        <is>
          <t>Consulta de mediciones por medidor individual o grupo, con filtros por tipo de facturación (Prepago/Libre/No regulado), tipo de cliente, región, ruta y fecha.</t>
        </is>
      </c>
      <c r="C8" s="26" t="inlineStr">
        <is>
          <t>Mandatorio</t>
        </is>
      </c>
      <c r="D8" s="23" t="n">
        <v>3</v>
      </c>
      <c r="E8" s="27" t="n"/>
      <c r="F8" s="28" t="n"/>
      <c r="G8" s="28" t="n"/>
      <c r="H8" s="29">
        <f>IF(E8="No Aplica",0,D8)</f>
        <v/>
      </c>
      <c r="I8" s="29">
        <f>IF(E8="Cumple",D8,IF(E8="Cumple Parcialmente",D8*0.5,IF(E8="No Cumple",0,0)))</f>
        <v/>
      </c>
    </row>
    <row r="9" ht="42.95" customHeight="1" s="18">
      <c r="A9" s="23" t="inlineStr">
        <is>
          <t>PLA-06</t>
        </is>
      </c>
      <c r="B9" s="22" t="inlineStr">
        <is>
          <t>Administración granular de roles y permisos (RBAC). Debe permitir roles personalizados con matriz de módulo x acción (consulta, edición, aprobación, eliminación).</t>
        </is>
      </c>
      <c r="C9" s="26" t="inlineStr">
        <is>
          <t>Mandatorio</t>
        </is>
      </c>
      <c r="D9" s="23" t="n">
        <v>3</v>
      </c>
      <c r="E9" s="27" t="n"/>
      <c r="F9" s="28" t="n"/>
      <c r="G9" s="28" t="n"/>
      <c r="H9" s="29">
        <f>IF(E9="No Aplica",0,D9)</f>
        <v/>
      </c>
      <c r="I9" s="29">
        <f>IF(E9="Cumple",D9,IF(E9="Cumple Parcialmente",D9*0.5,IF(E9="No Cumple",0,0)))</f>
        <v/>
      </c>
    </row>
    <row r="10" ht="36" customHeight="1" s="18">
      <c r="A10" s="23" t="inlineStr">
        <is>
          <t>PLA-07</t>
        </is>
      </c>
      <c r="B10" s="22" t="inlineStr">
        <is>
          <t>Gestión de multi-tenant / multi-cliente: debe permitir a Claro administrar varios clientes finales desde la misma instancia con segregación total de datos.</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PLA-08</t>
        </is>
      </c>
      <c r="B11" s="22" t="inlineStr">
        <is>
          <t>Activación, suspensión, cancelación y reactivación remota del servicio eléctrico desde la plataforma (corte/reconexión). Soporte de flujos con aprobación multi-nivel.</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PLA-09</t>
        </is>
      </c>
      <c r="B12" s="22" t="inlineStr">
        <is>
          <t>Métodos automáticos de registro masivo de dispositivos: alta, consulta, actualización, baja. Soporte de importación por lote (CSV/Excel) y vía API.</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PLA-10</t>
        </is>
      </c>
      <c r="B13" s="22" t="inlineStr">
        <is>
          <t>Listas de distribución (correo/SMS) configurables por el cliente para envío de alarmas, grupales o individuales, con plantillas personalizables.</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PLA-11</t>
        </is>
      </c>
      <c r="B14" s="22" t="inlineStr">
        <is>
          <t>Alarmas configurables por el cliente: medidor no transmite, consumo fuera de rango, batería baja, corte de energía, intento de sabotaje, temperatura, entre otras.</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PLA-12</t>
        </is>
      </c>
      <c r="B15" s="22" t="inlineStr">
        <is>
          <t>Motor de reglas (rules engine) para crear alarmas complejas basadas en combinaciones de variables y umbrales.</t>
        </is>
      </c>
      <c r="C15" s="27" t="inlineStr">
        <is>
          <t>Deseable</t>
        </is>
      </c>
      <c r="D15" s="23" t="n">
        <v>1</v>
      </c>
      <c r="E15" s="27" t="n"/>
      <c r="F15" s="28" t="n"/>
      <c r="G15" s="28" t="n"/>
      <c r="H15" s="29">
        <f>IF(E15="No Aplica",0,D15)</f>
        <v/>
      </c>
      <c r="I15" s="29">
        <f>IF(E15="Cumple",D15,IF(E15="Cumple Parcialmente",D15*0.5,IF(E15="No Cumple",0,0)))</f>
        <v/>
      </c>
    </row>
    <row r="16" ht="36" customHeight="1" s="18">
      <c r="A16" s="23" t="inlineStr">
        <is>
          <t>PLA-13</t>
        </is>
      </c>
      <c r="B16" s="22" t="inlineStr">
        <is>
          <t>La frecuencia de envío de mediciones al sistema debe ser configurable por el cliente, por grupo de medidores o por medidor individual (desde 1 minuto hasta 24 horas).</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PLA-14</t>
        </is>
      </c>
      <c r="B17" s="22" t="inlineStr">
        <is>
          <t>Mapa GIS con ubicación georreferenciada de dispositivos (coordenadas GPS), visualización por capas, heatmaps de consumo y estado de conectividad.</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PLA-15</t>
        </is>
      </c>
      <c r="B18" s="22" t="inlineStr">
        <is>
          <t>Historial de consumo y eventos: retención mínima de 24 meses en línea, con capacidad de exportación al cluster de almacenamiento del cliente (data lake).</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PLA-16</t>
        </is>
      </c>
      <c r="B19" s="22" t="inlineStr">
        <is>
          <t>Capacidad de firmware OTA (over-the-air) sobre los dispositivos gestionados desde la plataforma, con control por lotes y rollback.</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PLA-17</t>
        </is>
      </c>
      <c r="B20" s="22" t="inlineStr">
        <is>
          <t>Gestión del ciclo de vida completo del dispositivo: stock, asignado, instalado, activo, suspendido, retirado, en mantenimiento, baja definitiva.</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PLA-18</t>
        </is>
      </c>
      <c r="B21" s="22" t="inlineStr">
        <is>
          <t>Bitácora de auditoría (audit log) inmutable de todas las acciones de usuarios y llamadas API, con retención mínima de 12 meses y exportación bajo demanda.</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PLA-19</t>
        </is>
      </c>
      <c r="B22" s="22" t="inlineStr">
        <is>
          <t>Soporte multilenguaje: español (obligatorio) e inglés (obligatorio). Indique otros idiomas soportados.</t>
        </is>
      </c>
      <c r="C22" s="26" t="inlineStr">
        <is>
          <t>Mandatorio</t>
        </is>
      </c>
      <c r="D22" s="23" t="n">
        <v>1</v>
      </c>
      <c r="E22" s="27" t="n"/>
      <c r="F22" s="28" t="n"/>
      <c r="G22" s="28" t="n"/>
      <c r="H22" s="29">
        <f>IF(E22="No Aplica",0,D22)</f>
        <v/>
      </c>
      <c r="I22" s="29">
        <f>IF(E22="Cumple",D22,IF(E22="Cumple Parcialmente",D22*0.5,IF(E22="No Cumple",0,0)))</f>
        <v/>
      </c>
    </row>
    <row r="23" ht="36" customHeight="1" s="18">
      <c r="A23" s="23" t="inlineStr">
        <is>
          <t>PLA-20</t>
        </is>
      </c>
      <c r="B23" s="22" t="inlineStr">
        <is>
          <t>Integración con SMSC de Claro para envío de SMS de notificaciones y alarmas.</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PLA-21</t>
        </is>
      </c>
      <c r="B24" s="22" t="inlineStr">
        <is>
          <t>Motor de analítica y reportes predictivos (detección de fraude, predicción de fallas, segmentación de consumo).</t>
        </is>
      </c>
      <c r="C24" s="27" t="inlineStr">
        <is>
          <t>Deseable</t>
        </is>
      </c>
      <c r="D24" s="23" t="n">
        <v>1</v>
      </c>
      <c r="E24" s="27" t="n"/>
      <c r="F24" s="28" t="n"/>
      <c r="G24" s="28" t="n"/>
      <c r="H24" s="29">
        <f>IF(E24="No Aplica",0,D24)</f>
        <v/>
      </c>
      <c r="I24" s="29">
        <f>IF(E24="Cumple",D24,IF(E24="Cumple Parcialmente",D24*0.5,IF(E24="No Cumple",0,0)))</f>
        <v/>
      </c>
    </row>
    <row r="25" ht="36" customHeight="1" s="18">
      <c r="A25" s="23" t="inlineStr">
        <is>
          <t>PLA-22</t>
        </is>
      </c>
      <c r="B25" s="22" t="inlineStr">
        <is>
          <t>La plataforma debe cumplir con políticas de privacidad: los datos del cliente final no se comparten con terceros sin autorización escrita de Claro.</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PLA-23</t>
        </is>
      </c>
      <c r="B26" s="22" t="inlineStr">
        <is>
          <t>Portal de autogestión para el cliente final (consumidor): consulta de consumo, facturación, pagos, alertas. Indique alcance y personalización.</t>
        </is>
      </c>
      <c r="C26" s="27" t="inlineStr">
        <is>
          <t>Deseable</t>
        </is>
      </c>
      <c r="D26" s="23" t="n">
        <v>2</v>
      </c>
      <c r="E26" s="27" t="n"/>
      <c r="F26" s="28" t="n"/>
      <c r="G26" s="28" t="n"/>
      <c r="H26" s="29">
        <f>IF(E26="No Aplica",0,D26)</f>
        <v/>
      </c>
      <c r="I26" s="29">
        <f>IF(E26="Cumple",D26,IF(E26="Cumple Parcialmente",D26*0.5,IF(E26="No Cumple",0,0)))</f>
        <v/>
      </c>
    </row>
    <row r="27" ht="36" customHeight="1" s="18">
      <c r="A27" s="23" t="inlineStr">
        <is>
          <t>PLA-24</t>
        </is>
      </c>
      <c r="B27" s="22" t="inlineStr">
        <is>
          <t>Capacidad de gestión remota de parámetros del medidor: umbrales de corte, calendario tarifario, límites de demanda.</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PLA-25</t>
        </is>
      </c>
      <c r="B28" s="22" t="inlineStr">
        <is>
          <t>Integración con sistemas de terceros: BSS de Claro</t>
        </is>
      </c>
      <c r="C28" s="26" t="inlineStr">
        <is>
          <t>Mandatorio</t>
        </is>
      </c>
      <c r="D28" s="23" t="n">
        <v>3</v>
      </c>
      <c r="E28" s="27" t="n"/>
      <c r="F28" s="28" t="n"/>
      <c r="G28" s="28" t="n"/>
      <c r="H28" s="29">
        <f>IF(E28="No Aplica",0,D28)</f>
        <v/>
      </c>
      <c r="I28" s="29">
        <f>IF(E28="Cumple",D28,IF(E28="Cumple Parcialmente",D28*0.5,IF(E28="No Cumple",0,0)))</f>
        <v/>
      </c>
    </row>
    <row r="29"/>
    <row r="30" ht="25.5" customHeight="1" s="18">
      <c r="A30" s="30" t="inlineStr">
        <is>
          <t>RESUMEN</t>
        </is>
      </c>
      <c r="B30" s="19" t="inlineStr">
        <is>
          <t>Total requerimientos / Peso total / Peso efectivo / Puntos obtenidos / % Cumplimiento de la sección</t>
        </is>
      </c>
      <c r="C30" s="23">
        <f>25</f>
        <v/>
      </c>
      <c r="D30" s="23">
        <f>SUM(D4:D28)</f>
        <v/>
      </c>
      <c r="E30" s="31" t="inlineStr">
        <is>
          <t>Peso efectivo:</t>
        </is>
      </c>
      <c r="F30" s="23">
        <f>SUM(H4:H28)</f>
        <v/>
      </c>
      <c r="G30" s="32" t="inlineStr">
        <is>
          <t>% Cumplimiento:</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5.xml><?xml version="1.0" encoding="utf-8"?>
<worksheet xmlns="http://schemas.openxmlformats.org/spreadsheetml/2006/main">
  <sheetPr>
    <outlinePr summaryBelow="1" summaryRight="1"/>
    <pageSetUpPr/>
  </sheetPr>
  <dimension ref="A1:I29"/>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4. 测量设备</t>
        </is>
      </c>
    </row>
    <row r="2" ht="30" customHeight="1" s="18">
      <c r="A2" s="11" t="inlineStr">
        <is>
          <t>注意：请逐型号说明并附技术数据和证书。</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DIS-01</t>
        </is>
      </c>
      <c r="B4" s="22" t="inlineStr">
        <is>
          <t>设备必须获得Claro多米尼加认证，适用时获得INDOCAL认证。请附证书。</t>
        </is>
      </c>
      <c r="C4" s="26" t="inlineStr">
        <is>
          <t>Mandatorio</t>
        </is>
      </c>
      <c r="D4" s="23" t="n">
        <v>3</v>
      </c>
      <c r="E4" s="27" t="n"/>
      <c r="F4" s="28" t="n"/>
      <c r="G4" s="28" t="n"/>
      <c r="H4" s="29">
        <f>IF(E4="No Aplica",0,D4)</f>
        <v/>
      </c>
      <c r="I4" s="29">
        <f>IF(E4="Cumple",D4,IF(E4="Cumple Parcialmente",D4*0.5,IF(E4="No Cumple",0,0)))</f>
        <v/>
      </c>
    </row>
    <row r="5" ht="36" customHeight="1" s="18">
      <c r="A5" s="23" t="inlineStr">
        <is>
          <t>DIS-02</t>
        </is>
      </c>
      <c r="B5" s="22" t="inlineStr">
        <is>
          <t>电表必须符合适用国际标准：IEC 62052、IEC 62053(电)、OIML R49(水)、OIML R137(气)。请说明适用标准。</t>
        </is>
      </c>
      <c r="C5" s="26" t="inlineStr">
        <is>
          <t>Mandatorio</t>
        </is>
      </c>
      <c r="D5" s="23" t="n">
        <v>3</v>
      </c>
      <c r="E5" s="27" t="n"/>
      <c r="F5" s="28" t="n"/>
      <c r="G5" s="28" t="n"/>
      <c r="H5" s="29">
        <f>IF(E5="No Aplica",0,D5)</f>
        <v/>
      </c>
      <c r="I5" s="29">
        <f>IF(E5="Cumple",D5,IF(E5="Cumple Parcialmente",D5*0.5,IF(E5="No Cumple",0,0)))</f>
        <v/>
      </c>
    </row>
    <row r="6" ht="36" customHeight="1" s="18">
      <c r="A6" s="23" t="inlineStr">
        <is>
          <t>DIS-03</t>
        </is>
      </c>
      <c r="B6" s="22" t="inlineStr">
        <is>
          <t>电表必须出厂集成移动网络连接模块(非外部模块)。</t>
        </is>
      </c>
      <c r="C6" s="26" t="inlineStr">
        <is>
          <t>Mandatorio</t>
        </is>
      </c>
      <c r="D6" s="23" t="n">
        <v>3</v>
      </c>
      <c r="E6" s="27" t="n"/>
      <c r="F6" s="28" t="n"/>
      <c r="G6" s="28" t="n"/>
      <c r="H6" s="29">
        <f>IF(E6="No Aplica",0,D6)</f>
        <v/>
      </c>
      <c r="I6" s="29">
        <f>IF(E6="Cumple",D6,IF(E6="Cumple Parcialmente",D6*0.5,IF(E6="No Cumple",0,0)))</f>
        <v/>
      </c>
    </row>
    <row r="7" ht="36" customHeight="1" s="18">
      <c r="A7" s="23" t="inlineStr">
        <is>
          <t>DIS-04</t>
        </is>
      </c>
      <c r="B7" s="22" t="inlineStr">
        <is>
          <t>精度等级：单相电表1级或更好，三相电表0.5S级。水表和气表根据适用监管计量等级。</t>
        </is>
      </c>
      <c r="C7" s="26" t="inlineStr">
        <is>
          <t>Mandatorio</t>
        </is>
      </c>
      <c r="D7" s="23" t="n">
        <v>3</v>
      </c>
      <c r="E7" s="27" t="n"/>
      <c r="F7" s="28" t="n"/>
      <c r="G7" s="28" t="n"/>
      <c r="H7" s="29">
        <f>IF(E7="No Aplica",0,D7)</f>
        <v/>
      </c>
      <c r="I7" s="29">
        <f>IF(E7="Cumple",D7,IF(E7="Cumple Parcialmente",D7*0.5,IF(E7="No Cumple",0,0)))</f>
        <v/>
      </c>
    </row>
    <row r="8" ht="36" customHeight="1" s="18">
      <c r="A8" s="23" t="inlineStr">
        <is>
          <t>DIS-05</t>
        </is>
      </c>
      <c r="B8" s="22" t="inlineStr">
        <is>
          <t>设备必须接收和执行服务激活、暂停、取消和重新激活的远程指令。</t>
        </is>
      </c>
      <c r="C8" s="26" t="inlineStr">
        <is>
          <t>Mandatorio</t>
        </is>
      </c>
      <c r="D8" s="23" t="n">
        <v>3</v>
      </c>
      <c r="E8" s="27" t="n"/>
      <c r="F8" s="28" t="n"/>
      <c r="G8" s="28" t="n"/>
      <c r="H8" s="29">
        <f>IF(E8="No Aplica",0,D8)</f>
        <v/>
      </c>
      <c r="I8" s="29">
        <f>IF(E8="Cumple",D8,IF(E8="Cumple Parcialmente",D8*0.5,IF(E8="No Cumple",0,0)))</f>
        <v/>
      </c>
    </row>
    <row r="9" ht="36" customHeight="1" s="18">
      <c r="A9" s="23" t="inlineStr">
        <is>
          <t>DIS-06</t>
        </is>
      </c>
      <c r="B9" s="22" t="inlineStr">
        <is>
          <t>设备内部存储器：移动网络故障或电力中断时本地最少保留7天测量值，恢复时自动同步。</t>
        </is>
      </c>
      <c r="C9" s="26" t="inlineStr">
        <is>
          <t>Mandatorio</t>
        </is>
      </c>
      <c r="D9" s="23" t="n">
        <v>3</v>
      </c>
      <c r="E9" s="27" t="n"/>
      <c r="F9" s="28" t="n"/>
      <c r="G9" s="28" t="n"/>
      <c r="H9" s="29">
        <f>IF(E9="No Aplica",0,D9)</f>
        <v/>
      </c>
      <c r="I9" s="29">
        <f>IF(E9="Cumple",D9,IF(E9="Cumple Parcialmente",D9*0.5,IF(E9="No Cumple",0,0)))</f>
        <v/>
      </c>
    </row>
    <row r="10" ht="36" customHeight="1" s="18">
      <c r="A10" s="23" t="inlineStr">
        <is>
          <t>DIS-07</t>
        </is>
      </c>
      <c r="B10" s="22" t="inlineStr">
        <is>
          <t>网络故障时可配置的重试发送机制。请说明默认策略和可配置参数。</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DIS-08</t>
        </is>
      </c>
      <c r="B11" s="22" t="inlineStr">
        <is>
          <t>每天向平台发送测量值的频率和数量远程配置。</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DIS-09</t>
        </is>
      </c>
      <c r="B12" s="22" t="inlineStr">
        <is>
          <t>防盗和防篡改(破坏)：物理封印、盖子打开传感器、磁感应、旁路检测、电流反转。</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DIS-10</t>
        </is>
      </c>
      <c r="B13" s="22" t="inlineStr">
        <is>
          <t>检测到破坏或物理篡改企图时立即向平台告警。</t>
        </is>
      </c>
      <c r="C13" s="26" t="inlineStr">
        <is>
          <t>Mandatorio</t>
        </is>
      </c>
      <c r="D13" s="23" t="n">
        <v>3</v>
      </c>
      <c r="E13" s="27" t="n"/>
      <c r="F13" s="28" t="n"/>
      <c r="G13" s="28" t="n"/>
      <c r="H13" s="29">
        <f>IF(E13="No Aplica",0,D13)</f>
        <v/>
      </c>
      <c r="I13" s="29">
        <f>IF(E13="Cumple",D13,IF(E13="Cumple Parcialmente",D13*0.5,IF(E13="No Cumple",0,0)))</f>
        <v/>
      </c>
    </row>
    <row r="14" ht="36" customHeight="1" s="18">
      <c r="A14" s="23" t="inlineStr">
        <is>
          <t>DIS-11</t>
        </is>
      </c>
      <c r="B14" s="22" t="inlineStr">
        <is>
          <t>最低IP防护等级：室内安装IP54，室外IP65。请说明每种型号的具体等级。</t>
        </is>
      </c>
      <c r="C14" s="26" t="inlineStr">
        <is>
          <t>Mandatorio</t>
        </is>
      </c>
      <c r="D14" s="23" t="n">
        <v>3</v>
      </c>
      <c r="E14" s="27" t="n"/>
      <c r="F14" s="28" t="n"/>
      <c r="G14" s="28" t="n"/>
      <c r="H14" s="29">
        <f>IF(E14="No Aplica",0,D14)</f>
        <v/>
      </c>
      <c r="I14" s="29">
        <f>IF(E14="Cumple",D14,IF(E14="Cumple Parcialmente",D14*0.5,IF(E14="No Cumple",0,0)))</f>
        <v/>
      </c>
    </row>
    <row r="15" ht="36" customHeight="1" s="18">
      <c r="A15" s="23" t="inlineStr">
        <is>
          <t>DIS-12</t>
        </is>
      </c>
      <c r="B15" s="22" t="inlineStr">
        <is>
          <t>工作温度范围：最低-10°C至+55°C。相对湿度最高95%无凝结。</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DIS-13</t>
        </is>
      </c>
      <c r="B16" s="22" t="inlineStr">
        <is>
          <t>备用内置电池，减少报告模式下最少7天自主性。请说明预期使用寿命和更换政策。</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DIS-14</t>
        </is>
      </c>
      <c r="B17" s="22" t="inlineStr">
        <is>
          <t>防止针对电表的直接物理攻击(强制内存读取、篡改)。请详细说明硬件加密机制。</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DIS-15</t>
        </is>
      </c>
      <c r="B18" s="22" t="inlineStr">
        <is>
          <t>网络安全攻击防护：双向认证、通信加密、签名固件、安全启动。</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DIS-16</t>
        </is>
      </c>
      <c r="B19" s="22" t="inlineStr">
        <is>
          <t>设备唯一序列号，数值格式，与IMEI兼容。每个设备必须有唯一可追溯标识符。</t>
        </is>
      </c>
      <c r="C19" s="26" t="inlineStr">
        <is>
          <t>Mandatorio</t>
        </is>
      </c>
      <c r="D19" s="23" t="n">
        <v>2</v>
      </c>
      <c r="E19" s="27" t="n"/>
      <c r="F19" s="28" t="n"/>
      <c r="G19" s="28" t="n"/>
      <c r="H19" s="29">
        <f>IF(E19="No Aplica",0,D19)</f>
        <v/>
      </c>
      <c r="I19" s="29">
        <f>IF(E19="Cumple",D19,IF(E19="Cumple Parcialmente",D19*0.5,IF(E19="No Cumple",0,0)))</f>
        <v/>
      </c>
    </row>
    <row r="20" ht="36" customHeight="1" s="18">
      <c r="A20" s="23" t="inlineStr">
        <is>
          <t>DIS-17</t>
        </is>
      </c>
      <c r="B20" s="22" t="inlineStr">
        <is>
          <t>多费率支持(TOU)，费率日历可远程配置，最大需求记录。</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DIS-18</t>
        </is>
      </c>
      <c r="B21" s="22" t="inlineStr">
        <is>
          <t>电能质量事件检测和记录：电压下降、浪涌、中断、过压、不平衡。适用于电表。</t>
        </is>
      </c>
      <c r="C21" s="27" t="inlineStr">
        <is>
          <t>Deseable</t>
        </is>
      </c>
      <c r="D21" s="23" t="n">
        <v>1</v>
      </c>
      <c r="E21" s="27" t="n"/>
      <c r="F21" s="28" t="n"/>
      <c r="G21" s="28" t="n"/>
      <c r="H21" s="29">
        <f>IF(E21="No Aplica",0,D21)</f>
        <v/>
      </c>
      <c r="I21" s="29">
        <f>IF(E21="Cumple",D21,IF(E21="Cumple Parcialmente",D21*0.5,IF(E21="No Cumple",0,0)))</f>
        <v/>
      </c>
    </row>
    <row r="22" ht="36" customHeight="1" s="18">
      <c r="A22" s="23" t="inlineStr">
        <is>
          <t>DIS-19</t>
        </is>
      </c>
      <c r="B22" s="22" t="inlineStr">
        <is>
          <t>电表显示屏显示消耗信息、状态、告警和自助服务代码(用于预付费)。</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DIS-20</t>
        </is>
      </c>
      <c r="B23" s="22" t="inlineStr">
        <is>
          <t>本地接口(光学、NFC或蓝牙)，供安装技术人员现场诊断。</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DIS-21</t>
        </is>
      </c>
      <c r="B24" s="22" t="inlineStr">
        <is>
          <t>设备最小使用寿命：电表10年，水表10年，气表10年。请附MTBF认证。</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DIS-22</t>
        </is>
      </c>
      <c r="B25" s="22" t="inlineStr">
        <is>
          <t>可用型号组合：单相、双相、三相(电)；超声波、容积式(水)；质量式、容积式(气)。请说明目录。</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DIS-23</t>
        </is>
      </c>
      <c r="B26" s="22" t="inlineStr">
        <is>
          <t>电表自身能耗：请说明瓦特数并符合当地标准。</t>
        </is>
      </c>
      <c r="C26" s="27" t="inlineStr">
        <is>
          <t>Deseable</t>
        </is>
      </c>
      <c r="D26" s="23" t="n">
        <v>1</v>
      </c>
      <c r="E26" s="27" t="n"/>
      <c r="F26" s="28" t="n"/>
      <c r="G26" s="28" t="n"/>
      <c r="H26" s="29">
        <f>IF(E26="No Aplica",0,D26)</f>
        <v/>
      </c>
      <c r="I26" s="29">
        <f>IF(E26="Cumple",D26,IF(E26="Cumple Parcialmente",D26*0.5,IF(E26="No Cumple",0,0)))</f>
        <v/>
      </c>
    </row>
    <row r="27" ht="36" customHeight="1" s="18">
      <c r="A27" s="23" t="inlineStr">
        <is>
          <t>DIS-24</t>
        </is>
      </c>
      <c r="B27" s="22" t="inlineStr">
        <is>
          <t>电网非侵入性认证(谐波、功率因数)：符合IEC 61000。</t>
        </is>
      </c>
      <c r="C27" s="27" t="inlineStr">
        <is>
          <t>Deseable</t>
        </is>
      </c>
      <c r="D27" s="23" t="n">
        <v>1</v>
      </c>
      <c r="E27" s="27" t="n"/>
      <c r="F27" s="28" t="n"/>
      <c r="G27" s="28" t="n"/>
      <c r="H27" s="29">
        <f>IF(E27="No Aplica",0,D27)</f>
        <v/>
      </c>
      <c r="I27" s="29">
        <f>IF(E27="Cumple",D27,IF(E27="Cumple Parcialmente",D27*0.5,IF(E27="No Cumple",0,0)))</f>
        <v/>
      </c>
    </row>
    <row r="28"/>
    <row r="29" ht="25.5" customHeight="1" s="18">
      <c r="A29" s="30" t="inlineStr">
        <is>
          <t>RESUMEN</t>
        </is>
      </c>
      <c r="B29" s="19" t="inlineStr">
        <is>
          <t>Total requerimientos / Peso total / Peso efectivo / Puntos obtenidos / % Cumplimiento de la sección</t>
        </is>
      </c>
      <c r="C29" s="23">
        <f>24</f>
        <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6.xml><?xml version="1.0" encoding="utf-8"?>
<worksheet xmlns="http://schemas.openxmlformats.org/spreadsheetml/2006/main">
  <sheetPr>
    <outlinePr summaryBelow="1" summaryRight="1"/>
    <pageSetUpPr/>
  </sheetPr>
  <dimension ref="A1:I15"/>
  <sheetViews>
    <sheetView showGridLines="0" zoomScaleNormal="100" workbookViewId="0">
      <pane ySplit="2" topLeftCell="A3"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5. 连接和移动网络</t>
        </is>
      </c>
    </row>
    <row r="2" ht="31.5" customHeight="1" s="18">
      <c r="A2" s="1" t="inlineStr">
        <is>
          <t>ID</t>
        </is>
      </c>
      <c r="B2" s="1" t="inlineStr">
        <is>
          <t>Requerimiento</t>
        </is>
      </c>
      <c r="C2" s="1" t="inlineStr">
        <is>
          <t>Criticidad</t>
        </is>
      </c>
      <c r="D2" s="1" t="inlineStr">
        <is>
          <t>Peso</t>
        </is>
      </c>
      <c r="E2" s="1" t="inlineStr">
        <is>
          <t>Nivel de cumplimiento</t>
        </is>
      </c>
      <c r="F2" s="1" t="inlineStr">
        <is>
          <t>Comentario / Sustento</t>
        </is>
      </c>
      <c r="G2" s="1" t="inlineStr">
        <is>
          <t>Doc. referencia (archivo / página / sección)</t>
        </is>
      </c>
      <c r="H2" s="1" t="inlineStr">
        <is>
          <t>Peso efectivo</t>
        </is>
      </c>
      <c r="I2" s="1" t="inlineStr">
        <is>
          <t>Puntos obtenidos</t>
        </is>
      </c>
    </row>
    <row r="3" ht="36" customHeight="1" s="18">
      <c r="A3" s="23" t="inlineStr">
        <is>
          <t>CON-01</t>
        </is>
      </c>
      <c r="B3" s="22" t="inlineStr">
        <is>
          <t>通信模块必须支持4G LTE频段：B2(1900MHz)、B4(1700/2100MHz)、B5(850MHz)、B7(2600MHz)。</t>
        </is>
      </c>
      <c r="C3" s="26" t="inlineStr">
        <is>
          <t>Mandatorio</t>
        </is>
      </c>
      <c r="D3" s="23" t="n">
        <v>3</v>
      </c>
      <c r="E3" s="27" t="n"/>
      <c r="F3" s="28" t="n"/>
      <c r="G3" s="28" t="n"/>
      <c r="H3" s="29">
        <f>IF(E3="No Aplica",0,D3)</f>
        <v/>
      </c>
      <c r="I3" s="29">
        <f>IF(E3="Cumple",D3,IF(E3="Cumple Parcialmente",D3*0.5,IF(E3="No Cumple",0,0)))</f>
        <v/>
      </c>
    </row>
    <row r="4" ht="36" customHeight="1" s="18">
      <c r="A4" s="23" t="inlineStr">
        <is>
          <t>CON-02</t>
        </is>
      </c>
      <c r="B4" s="22" t="inlineStr">
        <is>
          <t>最少支持B2和B4频段的LTE-M(Cat-M1)。请说明其他支持的LTE-M频段。</t>
        </is>
      </c>
      <c r="C4" s="26" t="inlineStr">
        <is>
          <t>Mandatorio</t>
        </is>
      </c>
      <c r="D4" s="23" t="n">
        <v>3</v>
      </c>
      <c r="E4" s="27" t="n"/>
      <c r="F4" s="28" t="n"/>
      <c r="G4" s="28" t="n"/>
      <c r="H4" s="29">
        <f>IF(E4="No Aplica",0,D4)</f>
        <v/>
      </c>
      <c r="I4" s="29">
        <f>IF(E4="Cumple",D4,IF(E4="Cumple Parcialmente",D4*0.5,IF(E4="No Cumple",0,0)))</f>
        <v/>
      </c>
    </row>
    <row r="5" ht="36" customHeight="1" s="18">
      <c r="A5" s="23" t="inlineStr">
        <is>
          <t>CON-03</t>
        </is>
      </c>
      <c r="B5" s="22" t="inlineStr">
        <is>
          <t>支持NB-IoT。请说明版本和支持的频段。</t>
        </is>
      </c>
      <c r="C5" s="27" t="inlineStr">
        <is>
          <t>Deseable</t>
        </is>
      </c>
      <c r="D5" s="23" t="n">
        <v>2</v>
      </c>
      <c r="E5" s="27" t="n"/>
      <c r="F5" s="28" t="n"/>
      <c r="G5" s="28" t="n"/>
      <c r="H5" s="29">
        <f>IF(E5="No Aplica",0,D5)</f>
        <v/>
      </c>
      <c r="I5" s="29">
        <f>IF(E5="Cumple",D5,IF(E5="Cumple Parcialmente",D5*0.5,IF(E5="No Cumple",0,0)))</f>
        <v/>
      </c>
    </row>
    <row r="6" ht="36" customHeight="1" s="18">
      <c r="A6" s="23" t="inlineStr">
        <is>
          <t>CON-04</t>
        </is>
      </c>
      <c r="B6" s="22" t="inlineStr">
        <is>
          <t>5G支持路线图(IoT设备RedCap/NR-Light)。请说明预计商业可用日期。</t>
        </is>
      </c>
      <c r="C6" s="27" t="inlineStr">
        <is>
          <t>Deseable</t>
        </is>
      </c>
      <c r="D6" s="23" t="n">
        <v>1</v>
      </c>
      <c r="E6" s="27" t="n"/>
      <c r="F6" s="28" t="n"/>
      <c r="G6" s="28" t="n"/>
      <c r="H6" s="29">
        <f>IF(E6="No Aplica",0,D6)</f>
        <v/>
      </c>
      <c r="I6" s="29">
        <f>IF(E6="Cumple",D6,IF(E6="Cumple Parcialmente",D6*0.5,IF(E6="No Cumple",0,0)))</f>
        <v/>
      </c>
    </row>
    <row r="7" ht="36" customHeight="1" s="18">
      <c r="A7" s="2" t="inlineStr">
        <is>
          <t>CON-05</t>
        </is>
      </c>
      <c r="B7" s="3" t="inlineStr">
        <is>
          <t>当主网络不可用时，支持技术间回退(LTE-M→4G LTE)。</t>
        </is>
      </c>
      <c r="C7" s="4" t="inlineStr">
        <is>
          <t>Deseable</t>
        </is>
      </c>
      <c r="D7" s="2" t="n">
        <v>2</v>
      </c>
      <c r="E7" s="4" t="n"/>
      <c r="F7" s="5" t="n"/>
      <c r="G7" s="5" t="n"/>
      <c r="H7" s="6">
        <f>IF(E7="No Aplica",0,D7)</f>
        <v/>
      </c>
      <c r="I7" s="6">
        <f>IF(E7="Cumple",D7,IF(E7="Cumple Parcialmente",D7*0.5,IF(E7="No Cumple",0,0)))</f>
        <v/>
      </c>
    </row>
    <row r="8" ht="36" customHeight="1" s="18">
      <c r="A8" s="23" t="inlineStr">
        <is>
          <t>CON-06</t>
        </is>
      </c>
      <c r="B8" s="22" t="inlineStr">
        <is>
          <t>与Claro SIM卡和eSIM兼容。支持GSMA RSP(远程SIM配置)用于远程激活。</t>
        </is>
      </c>
      <c r="C8" s="26" t="inlineStr">
        <is>
          <t>Mandatorio</t>
        </is>
      </c>
      <c r="D8" s="23" t="n">
        <v>3</v>
      </c>
      <c r="E8" s="27" t="n"/>
      <c r="F8" s="28" t="n"/>
      <c r="G8" s="28" t="n"/>
      <c r="H8" s="29">
        <f>IF(E8="No Aplica",0,D8)</f>
        <v/>
      </c>
      <c r="I8" s="29">
        <f>IF(E8="Cumple",D8,IF(E8="Cumple Parcialmente",D8*0.5,IF(E8="No Cumple",0,0)))</f>
        <v/>
      </c>
    </row>
    <row r="9" ht="36" customHeight="1" s="18">
      <c r="A9" s="23" t="inlineStr">
        <is>
          <t>CON-07</t>
        </is>
      </c>
      <c r="B9" s="22" t="inlineStr">
        <is>
          <t>标称使用(每15分钟报告)下每设备/月数据消耗。请说明平均值和最大值。</t>
        </is>
      </c>
      <c r="C9" s="26" t="inlineStr">
        <is>
          <t>Mandatorio</t>
        </is>
      </c>
      <c r="D9" s="23" t="n">
        <v>2</v>
      </c>
      <c r="E9" s="27" t="n"/>
      <c r="F9" s="28" t="n"/>
      <c r="G9" s="28" t="n"/>
      <c r="H9" s="29">
        <f>IF(E9="No Aplica",0,D9)</f>
        <v/>
      </c>
      <c r="I9" s="29">
        <f>IF(E9="Cumple",D9,IF(E9="Cumple Parcialmente",D9*0.5,IF(E9="No Cumple",0,0)))</f>
        <v/>
      </c>
    </row>
    <row r="10" ht="36" customHeight="1" s="18">
      <c r="A10" s="23" t="inlineStr">
        <is>
          <t>CON-08</t>
        </is>
      </c>
      <c r="B10" s="22" t="inlineStr">
        <is>
          <t>设备必须接受Claro私有APN，如果Claro决定则在移动专用网络上运营。</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CON-09</t>
        </is>
      </c>
      <c r="B11" s="22" t="inlineStr">
        <is>
          <t>在弱信号区域(如地下室、电表间)运营能力。请说明接收器最低灵敏度。</t>
        </is>
      </c>
      <c r="C11" s="26" t="inlineStr">
        <is>
          <t>Mandatorio</t>
        </is>
      </c>
      <c r="D11" s="23" t="n">
        <v>2</v>
      </c>
      <c r="E11" s="27" t="n"/>
      <c r="F11" s="28" t="n"/>
      <c r="G11" s="28" t="n"/>
      <c r="H11" s="29">
        <f>IF(E11="No Aplica",0,D11)</f>
        <v/>
      </c>
      <c r="I11" s="29">
        <f>IF(E11="Cumple",D11,IF(E11="Cumple Parcialmente",D11*0.5,IF(E11="No Cumple",0,0)))</f>
        <v/>
      </c>
    </row>
    <row r="12" ht="36" customHeight="1" s="18">
      <c r="A12" s="23" t="inlineStr">
        <is>
          <t>CON-10</t>
        </is>
      </c>
      <c r="B12" s="22" t="inlineStr">
        <is>
          <t>Soporte de antena externa opcional para zonas de cobertura marginal. Indique conector y modelo de antena recomendado.</t>
        </is>
      </c>
      <c r="C12" s="27" t="inlineStr">
        <is>
          <t>Deseable</t>
        </is>
      </c>
      <c r="D12" s="23" t="n">
        <v>1</v>
      </c>
      <c r="E12" s="27" t="n"/>
      <c r="F12" s="28" t="n"/>
      <c r="G12" s="28" t="n"/>
      <c r="H12" s="29">
        <f>IF(E12="No Aplica",0,D12)</f>
        <v/>
      </c>
      <c r="I12" s="29">
        <f>IF(E12="Cumple",D12,IF(E12="Cumple Parcialmente",D12*0.5,IF(E12="No Cumple",0,0)))</f>
        <v/>
      </c>
    </row>
    <row r="13" ht="36" customHeight="1" s="18">
      <c r="A13" s="23" t="inlineStr">
        <is>
          <t>CON-11</t>
        </is>
      </c>
      <c r="B13" s="22" t="inlineStr">
        <is>
          <t>向平台报告网络指标：RSRP、RSRQ、SINR、服务小区。用于覆盖诊断。</t>
        </is>
      </c>
      <c r="C13" s="27" t="inlineStr">
        <is>
          <t>Deseable</t>
        </is>
      </c>
      <c r="D13" s="23" t="n">
        <v>1</v>
      </c>
      <c r="E13" s="27" t="n"/>
      <c r="F13" s="28" t="n"/>
      <c r="G13" s="28" t="n"/>
      <c r="H13" s="29">
        <f>IF(E13="No Aplica",0,D13)</f>
        <v/>
      </c>
      <c r="I13" s="29">
        <f>IF(E13="Cumple",D13,IF(E13="Cumple Parcialmente",D13*0.5,IF(E13="No Cumple",0,0)))</f>
        <v/>
      </c>
    </row>
    <row r="14" ht="23.85" customHeight="1" s="18"/>
    <row r="15" ht="25.5" customHeight="1" s="18">
      <c r="A15" s="30" t="inlineStr">
        <is>
          <t>RESUMEN</t>
        </is>
      </c>
      <c r="B15" s="19" t="inlineStr">
        <is>
          <t>Total requerimientos / Peso total / Peso efectivo / Puntos obtenidos / % Cumplimiento de la sección</t>
        </is>
      </c>
      <c r="C15" s="23" t="n">
        <v>11</v>
      </c>
      <c r="D15" s="23">
        <f>SUM(D3:D13)</f>
        <v/>
      </c>
      <c r="E15" s="31" t="inlineStr">
        <is>
          <t>Peso efectivo:</t>
        </is>
      </c>
      <c r="F15" s="23">
        <f>SUM(H3:H13)</f>
        <v/>
      </c>
      <c r="G15" s="32" t="inlineStr">
        <is>
          <t>% Cumplimiento:</t>
        </is>
      </c>
      <c r="H15" s="33">
        <f>IFERROR(SUM(I3:I13)/SUM(H3:H13),0)</f>
        <v/>
      </c>
    </row>
  </sheetData>
  <mergeCells count="1">
    <mergeCell ref="A1:I1"/>
  </mergeCells>
  <conditionalFormatting sqref="E3:E12">
    <cfRule type="expression" priority="6" dxfId="0">
      <formula>$E3="Cumple"</formula>
    </cfRule>
    <cfRule type="expression" priority="7" dxfId="2">
      <formula>$E3="Cumple Parcialmente"</formula>
    </cfRule>
    <cfRule type="expression" priority="8" dxfId="3">
      <formula>$E3="No Cumple"</formula>
    </cfRule>
    <cfRule type="expression" priority="13" dxfId="4">
      <formula>$E3="No Aplica"</formula>
    </cfRule>
  </conditionalFormatting>
  <conditionalFormatting sqref="E3:E13">
    <cfRule type="expression" priority="2" dxfId="0">
      <formula>$E3="Cumple"</formula>
    </cfRule>
    <cfRule type="expression" priority="3" dxfId="2">
      <formula>$E3="Cumple Parcialmente"</formula>
    </cfRule>
    <cfRule type="expression" priority="4" dxfId="3">
      <formula>$E3="No Cumple"</formula>
    </cfRule>
    <cfRule type="expression" priority="5" dxfId="4">
      <formula>$E3="No Aplica"</formula>
    </cfRule>
    <cfRule type="expression" priority="9" dxfId="43">
      <formula>$E3="Cumple"</formula>
    </cfRule>
    <cfRule type="expression" priority="10" dxfId="42">
      <formula>$E3="Cumple Parcialmente"</formula>
    </cfRule>
    <cfRule type="expression" priority="11" dxfId="41">
      <formula>$E3="No Cumple"</formula>
    </cfRule>
    <cfRule type="expression" priority="12" dxfId="40">
      <formula>$E3="No Aplica"</formula>
    </cfRule>
  </conditionalFormatting>
  <dataValidations count="2">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 sqref="E3:E13"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dataValidation>
  </dataValidations>
  <pageMargins left="0.75" right="0.75" top="1" bottom="1" header="0.511811023622047" footer="0.511811023622047"/>
  <pageSetup orientation="portrait" paperSize="9" horizontalDpi="300" verticalDpi="300"/>
</worksheet>
</file>

<file path=xl/worksheets/sheet7.xml><?xml version="1.0" encoding="utf-8"?>
<worksheet xmlns="http://schemas.openxmlformats.org/spreadsheetml/2006/main">
  <sheetPr>
    <outlinePr summaryBelow="1" summaryRight="1"/>
    <pageSetUpPr/>
  </sheetPr>
  <dimension ref="A1:I23"/>
  <sheetViews>
    <sheetView showGridLines="0" zoomScaleNormal="100" workbookViewId="0">
      <pane ySplit="3" topLeftCell="A10" activePane="bottomLeft" state="frozen"/>
      <selection pane="bottomLeft" activeCell="B21" sqref="B2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6. 集成和API</t>
        </is>
      </c>
    </row>
    <row r="2" ht="30" customHeight="1" s="18">
      <c r="A2" s="11" t="inlineStr">
        <is>
          <t>注意：Claro系统(BSS/OSS)必须能够通过API供给和运营设备。这是高权重要求。</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INT-01</t>
        </is>
      </c>
      <c r="B4" s="22" t="inlineStr">
        <is>
          <t>平台必须提供公共REST API，按OpenAPI 3.0(Swagger)标准记录。请附文档或开发者门户链接。</t>
        </is>
      </c>
      <c r="C4" s="26" t="inlineStr">
        <is>
          <t>Mandatorio</t>
        </is>
      </c>
      <c r="D4" s="23" t="n">
        <v>3</v>
      </c>
      <c r="E4" s="27" t="n"/>
      <c r="F4" s="28" t="n"/>
      <c r="G4" s="28" t="n"/>
      <c r="H4" s="29">
        <f>IF(E4="No Aplica",0,D4)</f>
        <v/>
      </c>
      <c r="I4" s="29">
        <f>IF(E4="Cumple",D4,IF(E4="Cumple Parcialmente",D4*0.5,IF(E4="No Cumple",0,0)))</f>
        <v/>
      </c>
    </row>
    <row r="5" ht="36" customHeight="1" s="18">
      <c r="A5" s="23" t="inlineStr">
        <is>
          <t>INT-02</t>
        </is>
      </c>
      <c r="B5" s="22" t="inlineStr">
        <is>
          <t>API通过OAuth 2.0和/或API密钥认证，支持轮换。按功能支持作用域。</t>
        </is>
      </c>
      <c r="C5" s="26" t="inlineStr">
        <is>
          <t>Mandatorio</t>
        </is>
      </c>
      <c r="D5" s="23" t="n">
        <v>3</v>
      </c>
      <c r="E5" s="27" t="n"/>
      <c r="F5" s="28" t="n"/>
      <c r="G5" s="28" t="n"/>
      <c r="H5" s="29">
        <f>IF(E5="No Aplica",0,D5)</f>
        <v/>
      </c>
      <c r="I5" s="29">
        <f>IF(E5="Cumple",D5,IF(E5="Cumple Parcialmente",D5*0.5,IF(E5="No Cumple",0,0)))</f>
        <v/>
      </c>
    </row>
    <row r="6" ht="48" customHeight="1" s="18">
      <c r="A6" s="23" t="inlineStr">
        <is>
          <t>INT-03</t>
        </is>
      </c>
      <c r="B6" s="22" t="inlineStr">
        <is>
          <t>从Claro系统向管理平台声明/供给设备的API(新增、删除、更新、状态查询)。这是关键要求。</t>
        </is>
      </c>
      <c r="C6" s="26" t="inlineStr">
        <is>
          <t>Mandatorio</t>
        </is>
      </c>
      <c r="D6" s="23" t="n">
        <v>3</v>
      </c>
      <c r="E6" s="27" t="n"/>
      <c r="F6" s="28" t="n"/>
      <c r="G6" s="28" t="n"/>
      <c r="H6" s="29">
        <f>IF(E6="No Aplica",0,D6)</f>
        <v/>
      </c>
      <c r="I6" s="29">
        <f>IF(E6="Cumple",D6,IF(E6="Cumple Parcialmente",D6*0.5,IF(E6="No Cumple",0,0)))</f>
        <v/>
      </c>
    </row>
    <row r="7" ht="36" customHeight="1" s="18">
      <c r="A7" s="23" t="inlineStr">
        <is>
          <t>INT-04</t>
        </is>
      </c>
      <c r="B7" s="22" t="inlineStr">
        <is>
          <t>批量声明/供给设备API，最少支持每次异步调用10,000条记录。</t>
        </is>
      </c>
      <c r="C7" s="26" t="inlineStr">
        <is>
          <t>Mandatorio</t>
        </is>
      </c>
      <c r="D7" s="23" t="n">
        <v>3</v>
      </c>
      <c r="E7" s="27" t="n"/>
      <c r="F7" s="28" t="n"/>
      <c r="G7" s="28" t="n"/>
      <c r="H7" s="29">
        <f>IF(E7="No Aplica",0,D7)</f>
        <v/>
      </c>
      <c r="I7" s="29">
        <f>IF(E7="Cumple",D7,IF(E7="Cumple Parcialmente",D7*0.5,IF(E7="No Cumple",0,0)))</f>
        <v/>
      </c>
    </row>
    <row r="8" ht="36" customHeight="1" s="18">
      <c r="A8" s="23" t="inlineStr">
        <is>
          <t>INT-05</t>
        </is>
      </c>
      <c r="B8" s="22" t="inlineStr">
        <is>
          <t>实时和历史测量查询API，带分页和筛选。</t>
        </is>
      </c>
      <c r="C8" s="26" t="inlineStr">
        <is>
          <t>Mandatorio</t>
        </is>
      </c>
      <c r="D8" s="23" t="n">
        <v>3</v>
      </c>
      <c r="E8" s="27" t="n"/>
      <c r="F8" s="28" t="n"/>
      <c r="G8" s="28" t="n"/>
      <c r="H8" s="29">
        <f>IF(E8="No Aplica",0,D8)</f>
        <v/>
      </c>
      <c r="I8" s="29">
        <f>IF(E8="Cumple",D8,IF(E8="Cumple Parcialmente",D8*0.5,IF(E8="No Cumple",0,0)))</f>
        <v/>
      </c>
    </row>
    <row r="9" ht="36" customHeight="1" s="18">
      <c r="A9" s="23" t="inlineStr">
        <is>
          <t>INT-06</t>
        </is>
      </c>
      <c r="B9" s="22" t="inlineStr">
        <is>
          <t>远程命令执行API：切断、重连、状态查询、按需读取。</t>
        </is>
      </c>
      <c r="C9" s="26" t="inlineStr">
        <is>
          <t>Mandatorio</t>
        </is>
      </c>
      <c r="D9" s="23" t="n">
        <v>3</v>
      </c>
      <c r="E9" s="27" t="n"/>
      <c r="F9" s="28" t="n"/>
      <c r="G9" s="28" t="n"/>
      <c r="H9" s="29">
        <f>IF(E9="No Aplica",0,D9)</f>
        <v/>
      </c>
      <c r="I9" s="29">
        <f>IF(E9="Cumple",D9,IF(E9="Cumple Parcialmente",D9*0.5,IF(E9="No Cumple",0,0)))</f>
        <v/>
      </c>
    </row>
    <row r="10" ht="36" customHeight="1" s="18">
      <c r="A10" s="23" t="inlineStr">
        <is>
          <t>INT-07</t>
        </is>
      </c>
      <c r="B10" s="22" t="inlineStr">
        <is>
          <t>可配置Webhooks，用于在相关事件(告警、切断、读取超出范围、设备状态)时通知Claro系统。</t>
        </is>
      </c>
      <c r="C10" s="26" t="inlineStr">
        <is>
          <t>Mandatorio</t>
        </is>
      </c>
      <c r="D10" s="23" t="n">
        <v>2</v>
      </c>
      <c r="E10" s="27" t="n"/>
      <c r="F10" s="28" t="n"/>
      <c r="G10" s="28" t="n"/>
      <c r="H10" s="29">
        <f>IF(E10="No Aplica",0,D10)</f>
        <v/>
      </c>
      <c r="I10" s="29">
        <f>IF(E10="Cumple",D10,IF(E10="Cumple Parcialmente",D10*0.5,IF(E10="No Cumple",0,0)))</f>
        <v/>
      </c>
    </row>
    <row r="11" ht="36" customHeight="1" s="18">
      <c r="A11" s="23" t="inlineStr">
        <is>
          <t>INT-08</t>
        </is>
      </c>
      <c r="B11" s="22" t="inlineStr">
        <is>
          <t>与Claro BSS/OSS系统集成：服务激活、账户生命周期、主数据同步。</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INT-09</t>
        </is>
      </c>
      <c r="B12" s="22" t="inlineStr">
        <is>
          <t>与MU90(Monet)、Hexing和PLC TWAX或当地电力公司其他系统集成。</t>
        </is>
      </c>
      <c r="C12" s="26" t="inlineStr">
        <is>
          <t>Mandatorio</t>
        </is>
      </c>
      <c r="D12" s="23" t="n">
        <v>2</v>
      </c>
      <c r="E12" s="27" t="n"/>
      <c r="F12" s="28" t="n"/>
      <c r="G12" s="28" t="n"/>
      <c r="H12" s="29">
        <f>IF(E12="No Aplica",0,D12)</f>
        <v/>
      </c>
      <c r="I12" s="29">
        <f>IF(E12="Cumple",D12,IF(E12="Cumple Parcialmente",D12*0.5,IF(E12="No Cumple",0,0)))</f>
        <v/>
      </c>
    </row>
    <row r="13" ht="36" customHeight="1" s="18">
      <c r="A13" s="23" t="inlineStr">
        <is>
          <t>INT-10</t>
        </is>
      </c>
      <c r="B13" s="22" t="inlineStr">
        <is>
          <t>通过SMPP或HTTP API与Claro SMSC集成，用于发送交易短信。</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INT-11</t>
        </is>
      </c>
      <c r="B14" s="22" t="inlineStr">
        <is>
          <t>通过文件(SFTP)或API(推送/拉取)与最终客户计费系统集成。</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INT-12</t>
        </is>
      </c>
      <c r="B15" s="22" t="inlineStr">
        <is>
          <t>交换数据格式：JSON为标准。另支持XML和CSV用于传统集成。</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INT-13</t>
        </is>
      </c>
      <c r="B16" s="22" t="inlineStr">
        <is>
          <t>至少两种语言的客户端SDK和库(Java、Python、Node.js、.NET)。请说明哪些可用。</t>
        </is>
      </c>
      <c r="C16" s="27" t="inlineStr">
        <is>
          <t>Deseable</t>
        </is>
      </c>
      <c r="D16" s="23" t="n">
        <v>1</v>
      </c>
      <c r="E16" s="27" t="n"/>
      <c r="F16" s="28" t="n"/>
      <c r="G16" s="28" t="n"/>
      <c r="H16" s="29">
        <f>IF(E16="No Aplica",0,D16)</f>
        <v/>
      </c>
      <c r="I16" s="29">
        <f>IF(E16="Cumple",D16,IF(E16="Cumple Parcialmente",D16*0.5,IF(E16="No Cumple",0,0)))</f>
        <v/>
      </c>
    </row>
    <row r="17" ht="36" customHeight="1" s="18">
      <c r="A17" s="23" t="inlineStr">
        <is>
          <t>INT-14</t>
        </is>
      </c>
      <c r="B17" s="22" t="inlineStr">
        <is>
          <t>独立于生产环境的API沙箱/测试环境，带合成数据，Claro无需额外费用。</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INT-15</t>
        </is>
      </c>
      <c r="B18" s="22" t="inlineStr">
        <is>
          <t>清晰的API速率限制和消费政策。请说明每租户限制和是否可以扩展。</t>
        </is>
      </c>
      <c r="C18" s="26" t="inlineStr">
        <is>
          <t>Mandatorio</t>
        </is>
      </c>
      <c r="D18" s="23" t="n">
        <v>2</v>
      </c>
      <c r="E18" s="27" t="n"/>
      <c r="F18" s="28" t="n"/>
      <c r="G18" s="28" t="n"/>
      <c r="H18" s="29">
        <f>IF(E18="No Aplica",0,D18)</f>
        <v/>
      </c>
      <c r="I18" s="29">
        <f>IF(E18="Cumple",D18,IF(E18="Cumple Parcialmente",D18*0.5,IF(E18="No Cumple",0,0)))</f>
        <v/>
      </c>
    </row>
    <row r="19" ht="36" customHeight="1" s="18">
      <c r="A19" s="23" t="inlineStr">
        <is>
          <t>INT-16</t>
        </is>
      </c>
      <c r="B19" s="22" t="inlineStr">
        <is>
          <t>Monitoreo y observabilidad de las integraciones: dashboard de salud de APIs, latencia, errores, con acceso para Claro.</t>
        </is>
      </c>
      <c r="C19" s="27" t="inlineStr">
        <is>
          <t>Deseable</t>
        </is>
      </c>
      <c r="D19" s="23" t="n">
        <v>2</v>
      </c>
      <c r="E19" s="27" t="n"/>
      <c r="F19" s="28" t="n"/>
      <c r="G19" s="28" t="n"/>
      <c r="H19" s="29">
        <f>IF(E19="No Aplica",0,D19)</f>
        <v/>
      </c>
      <c r="I19" s="29">
        <f>IF(E19="Cumple",D19,IF(E19="Cumple Parcialmente",D19*0.5,IF(E19="No Cumple",0,0)))</f>
        <v/>
      </c>
    </row>
    <row r="20" ht="36" customHeight="1" s="18">
      <c r="A20" s="23" t="inlineStr">
        <is>
          <t>INT-17</t>
        </is>
      </c>
      <c r="B20" s="22" t="inlineStr">
        <is>
          <t>行业开放标准支持：IEC 61968(CIM)、DLMS/COSEM用于电表。请说明符合性。</t>
        </is>
      </c>
      <c r="C20" s="26" t="inlineStr">
        <is>
          <t>Mandatorio</t>
        </is>
      </c>
      <c r="D20" s="23" t="n">
        <v>2</v>
      </c>
      <c r="E20" s="27" t="n"/>
      <c r="F20" s="28" t="n"/>
      <c r="G20" s="28" t="n"/>
      <c r="H20" s="29">
        <f>IF(E20="No Aplica",0,D20)</f>
        <v/>
      </c>
      <c r="I20" s="29">
        <f>IF(E20="Cumple",D20,IF(E20="Cumple Parcialmente",D20*0.5,IF(E20="No Cumple",0,0)))</f>
        <v/>
      </c>
    </row>
    <row r="21" ht="36" customHeight="1" s="18">
      <c r="A21" s="23" t="inlineStr">
        <is>
          <t>INT-18</t>
        </is>
      </c>
      <c r="B21" s="22" t="inlineStr">
        <is>
          <t>API版本控制：弃用政策，至少12个月支持先前版本。</t>
        </is>
      </c>
      <c r="C21" s="26" t="inlineStr">
        <is>
          <t>Mandatorio</t>
        </is>
      </c>
      <c r="D21" s="23" t="n">
        <v>2</v>
      </c>
      <c r="E21" s="27" t="n"/>
      <c r="F21" s="28" t="n"/>
      <c r="G21" s="28" t="n"/>
      <c r="H21" s="29">
        <f>IF(E21="No Aplica",0,D21)</f>
        <v/>
      </c>
      <c r="I21" s="29">
        <f>IF(E21="Cumple",D21,IF(E21="Cumple Parcialmente",D21*0.5,IF(E21="No Cumple",0,0)))</f>
        <v/>
      </c>
    </row>
    <row r="22"/>
    <row r="23" ht="25.5" customHeight="1" s="18">
      <c r="A23" s="30" t="inlineStr">
        <is>
          <t>RESUMEN</t>
        </is>
      </c>
      <c r="B23" s="19" t="inlineStr">
        <is>
          <t>Total requerimientos / Peso total / Peso efectivo / Puntos obtenidos / % Cumplimiento de la sección</t>
        </is>
      </c>
      <c r="C23" s="23">
        <f>18</f>
        <v/>
      </c>
      <c r="D23" s="23">
        <f>SUM(D4:D21)</f>
        <v/>
      </c>
      <c r="E23" s="31" t="inlineStr">
        <is>
          <t>Peso efectivo:</t>
        </is>
      </c>
      <c r="F23" s="23">
        <f>SUM(H4:H21)</f>
        <v/>
      </c>
      <c r="G23" s="32" t="inlineStr">
        <is>
          <t>% Cumplimiento:</t>
        </is>
      </c>
      <c r="H23" s="33">
        <f>IFERROR(SUM(I4:I21)/SUM(H4:H21),0)</f>
        <v/>
      </c>
    </row>
  </sheetData>
  <mergeCells count="2">
    <mergeCell ref="A1:I1"/>
    <mergeCell ref="A2:I2"/>
  </mergeCells>
  <conditionalFormatting sqref="E4:E21">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1"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8.xml><?xml version="1.0" encoding="utf-8"?>
<worksheet xmlns="http://schemas.openxmlformats.org/spreadsheetml/2006/main">
  <sheetPr>
    <outlinePr summaryBelow="1" summaryRight="1"/>
    <pageSetUpPr/>
  </sheetPr>
  <dimension ref="A1:I29"/>
  <sheetViews>
    <sheetView showGridLines="0" zoomScaleNormal="100" workbookViewId="0">
      <pane ySplit="3" topLeftCell="A16" activePane="bottomLeft" state="frozen"/>
      <selection pane="bottomLeft" activeCell="B28" sqref="B28"/>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7. SEGURIDAD DE LA INFORMACIÓN</t>
        </is>
      </c>
    </row>
    <row r="2" ht="30" customHeight="1" s="18">
      <c r="A2" s="11" t="inlineStr">
        <is>
          <t>Nota: Adjunte certificados vigentes y atestaciones de terceros. Preferencia por ISO 27001 + SOC 2 Tipo II.</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SEC-01</t>
        </is>
      </c>
      <c r="B4" s="22" t="inlineStr">
        <is>
          <t>Certificación ISO 27001 vigente del proveedor y/o de la plataforma. Adjunte certificado.</t>
        </is>
      </c>
      <c r="C4" s="26" t="inlineStr">
        <is>
          <t>Mandatorio</t>
        </is>
      </c>
      <c r="D4" s="23" t="n">
        <v>3</v>
      </c>
      <c r="E4" s="27" t="n"/>
      <c r="F4" s="28" t="n"/>
      <c r="G4" s="28" t="n"/>
      <c r="H4" s="29">
        <f>IF(E4="No Aplica",0,D4)</f>
        <v/>
      </c>
      <c r="I4" s="29">
        <f>IF(E4="Cumple",D4,IF(E4="Cumple Parcialmente",D4*0.5,IF(E4="No Cumple",0,0)))</f>
        <v/>
      </c>
    </row>
    <row r="5" ht="36" customHeight="1" s="18">
      <c r="A5" s="23" t="inlineStr">
        <is>
          <t>SEC-02</t>
        </is>
      </c>
      <c r="B5" s="22" t="inlineStr">
        <is>
          <t>Cumplimiento con SOC 2 Tipo II. Adjunte reporte o carta de atestación del auditor.</t>
        </is>
      </c>
      <c r="C5" s="27" t="inlineStr">
        <is>
          <t>Deseable</t>
        </is>
      </c>
      <c r="D5" s="23" t="n">
        <v>2</v>
      </c>
      <c r="E5" s="27" t="n"/>
      <c r="F5" s="28" t="n"/>
      <c r="G5" s="28" t="n"/>
      <c r="H5" s="29">
        <f>IF(E5="No Aplica",0,D5)</f>
        <v/>
      </c>
      <c r="I5" s="29">
        <f>IF(E5="Cumple",D5,IF(E5="Cumple Parcialmente",D5*0.5,IF(E5="No Cumple",0,0)))</f>
        <v/>
      </c>
    </row>
    <row r="6" ht="36" customHeight="1" s="18">
      <c r="A6" s="23" t="inlineStr">
        <is>
          <t>SEC-03</t>
        </is>
      </c>
      <c r="B6" s="22" t="inlineStr">
        <is>
          <t>Cifrado en tránsito: TLS 1.2 o superior en todas las comunicaciones (dispositivo-plataforma, usuario-plataforma, API).</t>
        </is>
      </c>
      <c r="C6" s="26" t="inlineStr">
        <is>
          <t>Mandatorio</t>
        </is>
      </c>
      <c r="D6" s="23" t="n">
        <v>3</v>
      </c>
      <c r="E6" s="27" t="n"/>
      <c r="F6" s="28" t="n"/>
      <c r="G6" s="28" t="n"/>
      <c r="H6" s="29">
        <f>IF(E6="No Aplica",0,D6)</f>
        <v/>
      </c>
      <c r="I6" s="29">
        <f>IF(E6="Cumple",D6,IF(E6="Cumple Parcialmente",D6*0.5,IF(E6="No Cumple",0,0)))</f>
        <v/>
      </c>
    </row>
    <row r="7" ht="36" customHeight="1" s="18">
      <c r="A7" s="23" t="inlineStr">
        <is>
          <t>SEC-04</t>
        </is>
      </c>
      <c r="B7" s="22" t="inlineStr">
        <is>
          <t>Cifrado en reposo: AES-256 para datos almacenados en la plataforma (base de datos, archivos, backups).</t>
        </is>
      </c>
      <c r="C7" s="26" t="inlineStr">
        <is>
          <t>Mandatorio</t>
        </is>
      </c>
      <c r="D7" s="23" t="n">
        <v>3</v>
      </c>
      <c r="E7" s="27" t="n"/>
      <c r="F7" s="28" t="n"/>
      <c r="G7" s="28" t="n"/>
      <c r="H7" s="29">
        <f>IF(E7="No Aplica",0,D7)</f>
        <v/>
      </c>
      <c r="I7" s="29">
        <f>IF(E7="Cumple",D7,IF(E7="Cumple Parcialmente",D7*0.5,IF(E7="No Cumple",0,0)))</f>
        <v/>
      </c>
    </row>
    <row r="8" ht="36" customHeight="1" s="18">
      <c r="A8" s="23" t="inlineStr">
        <is>
          <t>SEC-05</t>
        </is>
      </c>
      <c r="B8" s="22" t="inlineStr">
        <is>
          <t>Autenticación mutua (mTLS) entre dispositivo y plataforma, basada en certificados X.509 únicos por dispositivo.</t>
        </is>
      </c>
      <c r="C8" s="26" t="inlineStr">
        <is>
          <t>Mandatorio</t>
        </is>
      </c>
      <c r="D8" s="23" t="n">
        <v>3</v>
      </c>
      <c r="E8" s="27" t="n"/>
      <c r="F8" s="28" t="n"/>
      <c r="G8" s="28" t="n"/>
      <c r="H8" s="29">
        <f>IF(E8="No Aplica",0,D8)</f>
        <v/>
      </c>
      <c r="I8" s="29">
        <f>IF(E8="Cumple",D8,IF(E8="Cumple Parcialmente",D8*0.5,IF(E8="No Cumple",0,0)))</f>
        <v/>
      </c>
    </row>
    <row r="9" ht="36" customHeight="1" s="18">
      <c r="A9" s="23" t="inlineStr">
        <is>
          <t>SEC-06</t>
        </is>
      </c>
      <c r="B9" s="22" t="inlineStr">
        <is>
          <t>Gestión de llaves criptográficas (KMS/HSM) con certificación FIPS 140-2 nivel 2 o superior.</t>
        </is>
      </c>
      <c r="C9" s="26" t="inlineStr">
        <is>
          <t>Mandatorio</t>
        </is>
      </c>
      <c r="D9" s="23" t="n">
        <v>2</v>
      </c>
      <c r="E9" s="27" t="n"/>
      <c r="F9" s="28" t="n"/>
      <c r="G9" s="28" t="n"/>
      <c r="H9" s="29">
        <f>IF(E9="No Aplica",0,D9)</f>
        <v/>
      </c>
      <c r="I9" s="29">
        <f>IF(E9="Cumple",D9,IF(E9="Cumple Parcialmente",D9*0.5,IF(E9="No Cumple",0,0)))</f>
        <v/>
      </c>
    </row>
    <row r="10" ht="36" customHeight="1" s="18">
      <c r="A10" s="23" t="inlineStr">
        <is>
          <t>SEC-07</t>
        </is>
      </c>
      <c r="B10" s="22" t="inlineStr">
        <is>
          <t>Firmware firmado digitalmente y verificación de firma antes de ejecución (secure boot).</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SEC-08</t>
        </is>
      </c>
      <c r="B11" s="22" t="inlineStr">
        <is>
          <t>Secure element o TPM embebido en el dispositivo para resguardo de llaves criptográficas.</t>
        </is>
      </c>
      <c r="C11" s="27" t="inlineStr">
        <is>
          <t>Deseable</t>
        </is>
      </c>
      <c r="D11" s="23" t="n">
        <v>2</v>
      </c>
      <c r="E11" s="27" t="n"/>
      <c r="F11" s="28" t="n"/>
      <c r="G11" s="28" t="n"/>
      <c r="H11" s="29">
        <f>IF(E11="No Aplica",0,D11)</f>
        <v/>
      </c>
      <c r="I11" s="29">
        <f>IF(E11="Cumple",D11,IF(E11="Cumple Parcialmente",D11*0.5,IF(E11="No Cumple",0,0)))</f>
        <v/>
      </c>
    </row>
    <row r="12" ht="36" customHeight="1" s="18">
      <c r="A12" s="23" t="inlineStr">
        <is>
          <t>SEC-09</t>
        </is>
      </c>
      <c r="B12" s="22" t="inlineStr">
        <is>
          <t>Autenticación de usuarios: MFA obligatorio para roles privilegiados. Soporte de SSO vía SAML 2.0 y/o OIDC.</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SEC-10</t>
        </is>
      </c>
      <c r="B13" s="22" t="inlineStr">
        <is>
          <t>Integración con directorio corporativo de Claro (Active Directory / Entra ID) vía SAML/OIDC/SCIM.</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SEC-11</t>
        </is>
      </c>
      <c r="B14" s="22" t="inlineStr">
        <is>
          <t>Política de contraseñas: complejidad configurable, expiración, historial, bloqueo por intentos fallidos.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SEC-12</t>
        </is>
      </c>
      <c r="B15" s="22" t="inlineStr">
        <is>
          <t>Segmentación de red: ambiente productivo aislado de ambientes de desarrollo y pruebas. Indique arquitectura de red.</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SEC-13</t>
        </is>
      </c>
      <c r="B16" s="22" t="inlineStr">
        <is>
          <t>Pruebas de penetración (pentest) anuales ejecutadas por terceros. Claro debe poder solicitar el reporte ejecutivo bajo NDA.</t>
        </is>
      </c>
      <c r="C16" s="26" t="inlineStr">
        <is>
          <t>Mandatorio</t>
        </is>
      </c>
      <c r="D16" s="23" t="n">
        <v>2</v>
      </c>
      <c r="E16" s="27" t="n"/>
      <c r="F16" s="28" t="n"/>
      <c r="G16" s="28" t="n"/>
      <c r="H16" s="29">
        <f>IF(E16="No Aplica",0,D16)</f>
        <v/>
      </c>
      <c r="I16" s="29">
        <f>IF(E16="Cumple",D16,IF(E16="Cumple Parcialmente",D16*0.5,IF(E16="No Cumple",0,0)))</f>
        <v/>
      </c>
    </row>
    <row r="17" ht="36" customHeight="1" s="18">
      <c r="A17" s="23" t="inlineStr">
        <is>
          <t>SEC-14</t>
        </is>
      </c>
      <c r="B17" s="22" t="inlineStr">
        <is>
          <t>Escaneo continuo de vulnerabilidades en infraestructura y código. Indique herramientas y cadencia.</t>
        </is>
      </c>
      <c r="C17" s="26" t="inlineStr">
        <is>
          <t>Mandatorio</t>
        </is>
      </c>
      <c r="D17" s="23" t="n">
        <v>2</v>
      </c>
      <c r="E17" s="27" t="n"/>
      <c r="F17" s="28" t="n"/>
      <c r="G17" s="28" t="n"/>
      <c r="H17" s="29">
        <f>IF(E17="No Aplica",0,D17)</f>
        <v/>
      </c>
      <c r="I17" s="29">
        <f>IF(E17="Cumple",D17,IF(E17="Cumple Parcialmente",D17*0.5,IF(E17="No Cumple",0,0)))</f>
        <v/>
      </c>
    </row>
    <row r="18" ht="36" customHeight="1" s="18">
      <c r="A18" s="23" t="inlineStr">
        <is>
          <t>SEC-15</t>
        </is>
      </c>
      <c r="B18" s="22" t="inlineStr">
        <is>
          <t>Gestión de parches: SLA para aplicar parches críticos de seguridad (CVSS &gt;=7) en máximo 72 horas.</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SEC-16</t>
        </is>
      </c>
      <c r="B19" s="22" t="inlineStr">
        <is>
          <t>Programa de gestión de vulnerabilidades con divulgación responsable (responsible disclosure) publicada.</t>
        </is>
      </c>
      <c r="C19" s="27" t="inlineStr">
        <is>
          <t>Deseable</t>
        </is>
      </c>
      <c r="D19" s="23" t="n">
        <v>1</v>
      </c>
      <c r="E19" s="27" t="n"/>
      <c r="F19" s="28" t="n"/>
      <c r="G19" s="28" t="n"/>
      <c r="H19" s="29">
        <f>IF(E19="No Aplica",0,D19)</f>
        <v/>
      </c>
      <c r="I19" s="29">
        <f>IF(E19="Cumple",D19,IF(E19="Cumple Parcialmente",D19*0.5,IF(E19="No Cumple",0,0)))</f>
        <v/>
      </c>
    </row>
    <row r="20" ht="36" customHeight="1" s="18">
      <c r="A20" s="23" t="inlineStr">
        <is>
          <t>SEC-17</t>
        </is>
      </c>
      <c r="B20" s="22" t="inlineStr">
        <is>
          <t>Plan de respuesta a incidentes: SLA de notificación a Claro ante incidente de seguridad máximo 24 horas tras detección.</t>
        </is>
      </c>
      <c r="C20" s="26" t="inlineStr">
        <is>
          <t>Mandatorio</t>
        </is>
      </c>
      <c r="D20" s="23" t="n">
        <v>3</v>
      </c>
      <c r="E20" s="27" t="n"/>
      <c r="F20" s="28" t="n"/>
      <c r="G20" s="28" t="n"/>
      <c r="H20" s="29">
        <f>IF(E20="No Aplica",0,D20)</f>
        <v/>
      </c>
      <c r="I20" s="29">
        <f>IF(E20="Cumple",D20,IF(E20="Cumple Parcialmente",D20*0.5,IF(E20="No Cumple",0,0)))</f>
        <v/>
      </c>
    </row>
    <row r="21" ht="36" customHeight="1" s="18">
      <c r="A21" s="23" t="inlineStr">
        <is>
          <t>SEC-18</t>
        </is>
      </c>
      <c r="B21" s="22" t="inlineStr">
        <is>
          <t>Cumplimiento con Ley 172-13 sobre Protección de Datos Personales de República Dominicana y GDPR si aplica.</t>
        </is>
      </c>
      <c r="C21" s="26" t="inlineStr">
        <is>
          <t>Mandatorio</t>
        </is>
      </c>
      <c r="D21" s="23" t="n">
        <v>3</v>
      </c>
      <c r="E21" s="27" t="n"/>
      <c r="F21" s="28" t="n"/>
      <c r="G21" s="28" t="n"/>
      <c r="H21" s="29">
        <f>IF(E21="No Aplica",0,D21)</f>
        <v/>
      </c>
      <c r="I21" s="29">
        <f>IF(E21="Cumple",D21,IF(E21="Cumple Parcialmente",D21*0.5,IF(E21="No Cumple",0,0)))</f>
        <v/>
      </c>
    </row>
    <row r="22" ht="36" customHeight="1" s="18">
      <c r="A22" s="23" t="inlineStr">
        <is>
          <t>SEC-19</t>
        </is>
      </c>
      <c r="B22" s="22" t="inlineStr">
        <is>
          <t>Logs de seguridad exportables a SIEM de Claro (formato CEF/LEEF/JSON) vía syslog o API.</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SEC-20</t>
        </is>
      </c>
      <c r="B23" s="22" t="inlineStr">
        <is>
          <t>Anonimización / seudonimización de datos sensibles en ambientes no productivos.</t>
        </is>
      </c>
      <c r="C23" s="26" t="inlineStr">
        <is>
          <t>Mandatorio</t>
        </is>
      </c>
      <c r="D23" s="23" t="n">
        <v>2</v>
      </c>
      <c r="E23" s="27" t="n"/>
      <c r="F23" s="28" t="n"/>
      <c r="G23" s="28" t="n"/>
      <c r="H23" s="29">
        <f>IF(E23="No Aplica",0,D23)</f>
        <v/>
      </c>
      <c r="I23" s="29">
        <f>IF(E23="Cumple",D23,IF(E23="Cumple Parcialmente",D23*0.5,IF(E23="No Cumple",0,0)))</f>
        <v/>
      </c>
    </row>
    <row r="24" ht="36" customHeight="1" s="18">
      <c r="A24" s="23" t="inlineStr">
        <is>
          <t>SEC-21</t>
        </is>
      </c>
      <c r="B24" s="22" t="inlineStr">
        <is>
          <t>Backups cifrados con retención mínima de 90 días, pruebas de restauración semestrales documentadas.</t>
        </is>
      </c>
      <c r="C24" s="26" t="inlineStr">
        <is>
          <t>Mandatorio</t>
        </is>
      </c>
      <c r="D24" s="23" t="n">
        <v>2</v>
      </c>
      <c r="E24" s="27" t="n"/>
      <c r="F24" s="28" t="n"/>
      <c r="G24" s="28" t="n"/>
      <c r="H24" s="29">
        <f>IF(E24="No Aplica",0,D24)</f>
        <v/>
      </c>
      <c r="I24" s="29">
        <f>IF(E24="Cumple",D24,IF(E24="Cumple Parcialmente",D24*0.5,IF(E24="No Cumple",0,0)))</f>
        <v/>
      </c>
    </row>
    <row r="25" ht="36" customHeight="1" s="18">
      <c r="A25" s="23" t="inlineStr">
        <is>
          <t>SEC-22</t>
        </is>
      </c>
      <c r="B25" s="22" t="inlineStr">
        <is>
          <t>Los datos generados son propiedad exclusiva de Claro Dominicana y/o sus clientes finales. No pueden ser compartidos ni usados por el proveedor sin autorización escrita.</t>
        </is>
      </c>
      <c r="C25" s="26" t="inlineStr">
        <is>
          <t>Mandatorio</t>
        </is>
      </c>
      <c r="D25" s="23" t="n">
        <v>3</v>
      </c>
      <c r="E25" s="27" t="n"/>
      <c r="F25" s="28" t="n"/>
      <c r="G25" s="28" t="n"/>
      <c r="H25" s="29">
        <f>IF(E25="No Aplica",0,D25)</f>
        <v/>
      </c>
      <c r="I25" s="29">
        <f>IF(E25="Cumple",D25,IF(E25="Cumple Parcialmente",D25*0.5,IF(E25="No Cumple",0,0)))</f>
        <v/>
      </c>
    </row>
    <row r="26" ht="36" customHeight="1" s="18">
      <c r="A26" s="23" t="inlineStr">
        <is>
          <t>SEC-23</t>
        </is>
      </c>
      <c r="B26" s="22" t="inlineStr">
        <is>
          <t>Derecho de auditoría: Claro puede auditar al proveedor (técnica, operativa, de seguridad) con notificación previa de 15 días hábiles.</t>
        </is>
      </c>
      <c r="C26" s="26" t="inlineStr">
        <is>
          <t>Mandatorio</t>
        </is>
      </c>
      <c r="D26" s="23" t="n">
        <v>3</v>
      </c>
      <c r="E26" s="27" t="n"/>
      <c r="F26" s="28" t="n"/>
      <c r="G26" s="28" t="n"/>
      <c r="H26" s="29">
        <f>IF(E26="No Aplica",0,D26)</f>
        <v/>
      </c>
      <c r="I26" s="29">
        <f>IF(E26="Cumple",D26,IF(E26="Cumple Parcialmente",D26*0.5,IF(E26="No Cumple",0,0)))</f>
        <v/>
      </c>
    </row>
    <row r="27" ht="36" customHeight="1" s="18">
      <c r="A27" s="23" t="inlineStr">
        <is>
          <t>SEC-24</t>
        </is>
      </c>
      <c r="B27" s="22" t="inlineStr">
        <is>
          <t>A la terminación del contrato, el proveedor debe entregar toda la data del cliente en formato estándar y eliminar copias bajo certificación escrita (máximo 30 días).</t>
        </is>
      </c>
      <c r="C27" s="26" t="inlineStr">
        <is>
          <t>Mandatorio</t>
        </is>
      </c>
      <c r="D27" s="23" t="n">
        <v>3</v>
      </c>
      <c r="E27" s="27" t="n"/>
      <c r="F27" s="28" t="n"/>
      <c r="G27" s="28" t="n"/>
      <c r="H27" s="29">
        <f>IF(E27="No Aplica",0,D27)</f>
        <v/>
      </c>
      <c r="I27" s="29">
        <f>IF(E27="Cumple",D27,IF(E27="Cumple Parcialmente",D27*0.5,IF(E27="No Cumple",0,0)))</f>
        <v/>
      </c>
    </row>
    <row r="28"/>
    <row r="29" ht="25.5" customHeight="1" s="18">
      <c r="A29" s="30" t="inlineStr">
        <is>
          <t>RESUMEN</t>
        </is>
      </c>
      <c r="B29" s="19" t="inlineStr">
        <is>
          <t>Total requerimientos / Peso total / Peso efectivo / Puntos obtenidos / % Cumplimiento de la sección</t>
        </is>
      </c>
      <c r="C29" s="23">
        <f>24</f>
        <v/>
      </c>
      <c r="D29" s="23">
        <f>SUM(D4:D27)</f>
        <v/>
      </c>
      <c r="E29" s="31" t="inlineStr">
        <is>
          <t>Peso efectivo:</t>
        </is>
      </c>
      <c r="F29" s="23">
        <f>SUM(H4:H27)</f>
        <v/>
      </c>
      <c r="G29" s="32" t="inlineStr">
        <is>
          <t>% Cumplimiento:</t>
        </is>
      </c>
      <c r="H29" s="33">
        <f>IFERROR(SUM(I4:I27)/SUM(H4:H27),0)</f>
        <v/>
      </c>
    </row>
  </sheetData>
  <mergeCells count="2">
    <mergeCell ref="A1:I1"/>
    <mergeCell ref="A2:I2"/>
  </mergeCells>
  <conditionalFormatting sqref="E4:E27">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7"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xl/worksheets/sheet9.xml><?xml version="1.0" encoding="utf-8"?>
<worksheet xmlns="http://schemas.openxmlformats.org/spreadsheetml/2006/main">
  <sheetPr>
    <outlinePr summaryBelow="1" summaryRight="1"/>
    <pageSetUpPr/>
  </sheetPr>
  <dimension ref="A1:I30"/>
  <sheetViews>
    <sheetView showGridLines="0" zoomScaleNormal="100" workbookViewId="0">
      <pane ySplit="3" topLeftCell="A4" activePane="bottomLeft" state="frozen"/>
      <selection pane="bottomLeft" activeCell="A1" sqref="A1:I1"/>
    </sheetView>
  </sheetViews>
  <sheetFormatPr baseColWidth="8" defaultColWidth="8.5703125" defaultRowHeight="14.45"/>
  <cols>
    <col width="10" customWidth="1" style="18" min="1" max="1"/>
    <col width="68" customWidth="1" style="18" min="2" max="2"/>
    <col width="15" customWidth="1" style="18" min="3" max="3"/>
    <col width="8" customWidth="1" style="18" min="4" max="4"/>
    <col width="22" customWidth="1" style="18" min="5" max="5"/>
    <col width="48" customWidth="1" style="18" min="6" max="6"/>
    <col width="32" customWidth="1" style="18" min="7" max="7"/>
    <col hidden="1" width="12" customWidth="1" style="18" min="8" max="9"/>
  </cols>
  <sheetData>
    <row r="1" ht="27.75" customHeight="1" s="18">
      <c r="A1" s="10" t="inlineStr">
        <is>
          <t>8. INSTALACIÓN EN PREMISA</t>
        </is>
      </c>
    </row>
    <row r="2" ht="30" customHeight="1" s="18">
      <c r="A2" s="11" t="inlineStr">
        <is>
          <t>Nota: Los SLAs son por PROYECTO de despliegue (cumplimiento de cronograma, throughput mensual, tasa de primera visita, tasa de activación exitosa, retrabajos). No se definen SLAs por orden individual dado el volumen masivo del despliegue.</t>
        </is>
      </c>
      <c r="B2" s="34" t="n"/>
      <c r="C2" s="34" t="n"/>
      <c r="D2" s="34" t="n"/>
      <c r="E2" s="34" t="n"/>
      <c r="F2" s="34" t="n"/>
      <c r="G2" s="34" t="n"/>
      <c r="H2" s="34" t="n"/>
      <c r="I2" s="34" t="n"/>
    </row>
    <row r="3" ht="31.5" customHeight="1" s="18">
      <c r="A3" s="1" t="inlineStr">
        <is>
          <t>ID</t>
        </is>
      </c>
      <c r="B3" s="1" t="inlineStr">
        <is>
          <t>Requerimiento</t>
        </is>
      </c>
      <c r="C3" s="1" t="inlineStr">
        <is>
          <t>Criticidad</t>
        </is>
      </c>
      <c r="D3" s="1" t="inlineStr">
        <is>
          <t>Peso</t>
        </is>
      </c>
      <c r="E3" s="1" t="inlineStr">
        <is>
          <t>Nivel de cumplimiento</t>
        </is>
      </c>
      <c r="F3" s="1" t="inlineStr">
        <is>
          <t>Comentario / Sustento</t>
        </is>
      </c>
      <c r="G3" s="1" t="inlineStr">
        <is>
          <t>Doc. referencia (archivo / página / sección)</t>
        </is>
      </c>
      <c r="H3" s="1" t="inlineStr">
        <is>
          <t>Peso efectivo</t>
        </is>
      </c>
      <c r="I3" s="1" t="inlineStr">
        <is>
          <t>Puntos obtenidos</t>
        </is>
      </c>
    </row>
    <row r="4" ht="36" customHeight="1" s="18">
      <c r="A4" s="23" t="inlineStr">
        <is>
          <t>INS-01</t>
        </is>
      </c>
      <c r="B4" s="22" t="inlineStr">
        <is>
          <t>Describa el modelo operativo de instalación: ¿cuadrillas propias, subcontratadas o mixto? Indique cantidad disponible para República Dominicana.</t>
        </is>
      </c>
      <c r="C4" s="26" t="inlineStr">
        <is>
          <t>Mandatorio</t>
        </is>
      </c>
      <c r="D4" s="23" t="n">
        <v>3</v>
      </c>
      <c r="E4" s="27" t="n"/>
      <c r="F4" s="28" t="n"/>
      <c r="G4" s="28" t="n"/>
      <c r="H4" s="29">
        <f>IF(E4="No Aplica",0,D4)</f>
        <v/>
      </c>
      <c r="I4" s="29">
        <f>IF(E4="Cumple",D4,IF(E4="Cumple Parcialmente",D4*0.5,IF(E4="No Cumple",0,0)))</f>
        <v/>
      </c>
    </row>
    <row r="5" ht="36" customHeight="1" s="18">
      <c r="A5" s="23" t="inlineStr">
        <is>
          <t>INS-02</t>
        </is>
      </c>
      <c r="B5" s="22" t="inlineStr">
        <is>
          <t>Cobertura geográfica nacional: confirme capacidad de instalación en las 32 provincias del país, incluyendo zonas rurales.</t>
        </is>
      </c>
      <c r="C5" s="26" t="inlineStr">
        <is>
          <t>Mandatorio</t>
        </is>
      </c>
      <c r="D5" s="23" t="n">
        <v>3</v>
      </c>
      <c r="E5" s="27" t="n"/>
      <c r="F5" s="28" t="n"/>
      <c r="G5" s="28" t="n"/>
      <c r="H5" s="29">
        <f>IF(E5="No Aplica",0,D5)</f>
        <v/>
      </c>
      <c r="I5" s="29">
        <f>IF(E5="Cumple",D5,IF(E5="Cumple Parcialmente",D5*0.5,IF(E5="No Cumple",0,0)))</f>
        <v/>
      </c>
    </row>
    <row r="6" ht="36" customHeight="1" s="18">
      <c r="A6" s="23" t="inlineStr">
        <is>
          <t>INS-03</t>
        </is>
      </c>
      <c r="B6" s="22" t="inlineStr">
        <is>
          <t>Capacidad máxima de instalaciones por mes a nivel nacional, considerando picos de proyecto. Indique por tipo de medidor.</t>
        </is>
      </c>
      <c r="C6" s="26" t="inlineStr">
        <is>
          <t>Mandatorio</t>
        </is>
      </c>
      <c r="D6" s="23" t="n">
        <v>3</v>
      </c>
      <c r="E6" s="27" t="n"/>
      <c r="F6" s="28" t="n"/>
      <c r="G6" s="28" t="n"/>
      <c r="H6" s="29">
        <f>IF(E6="No Aplica",0,D6)</f>
        <v/>
      </c>
      <c r="I6" s="29">
        <f>IF(E6="Cumple",D6,IF(E6="Cumple Parcialmente",D6*0.5,IF(E6="No Cumple",0,0)))</f>
        <v/>
      </c>
    </row>
    <row r="7" ht="36" customHeight="1" s="18">
      <c r="A7" s="23" t="inlineStr">
        <is>
          <t>INS-04</t>
        </is>
      </c>
      <c r="B7" s="22" t="inlineStr">
        <is>
          <t>Proceso de levantamiento técnico previo (site survey) cuando aplique: criterios, herramientas, entregables.</t>
        </is>
      </c>
      <c r="C7" s="26" t="inlineStr">
        <is>
          <t>Mandatorio</t>
        </is>
      </c>
      <c r="D7" s="23" t="n">
        <v>2</v>
      </c>
      <c r="E7" s="27" t="n"/>
      <c r="F7" s="28" t="n"/>
      <c r="G7" s="28" t="n"/>
      <c r="H7" s="29">
        <f>IF(E7="No Aplica",0,D7)</f>
        <v/>
      </c>
      <c r="I7" s="29">
        <f>IF(E7="Cumple",D7,IF(E7="Cumple Parcialmente",D7*0.5,IF(E7="No Cumple",0,0)))</f>
        <v/>
      </c>
    </row>
    <row r="8" ht="36" customHeight="1" s="18">
      <c r="A8" s="23" t="inlineStr">
        <is>
          <t>INS-05</t>
        </is>
      </c>
      <c r="B8" s="22" t="inlineStr">
        <is>
          <t>Adecuaciones básicas incluidas en la instalación estándar (cableado corto, conectores, sellos). Detalle exclusiones explícitas.</t>
        </is>
      </c>
      <c r="C8" s="26" t="inlineStr">
        <is>
          <t>Mandatorio</t>
        </is>
      </c>
      <c r="D8" s="23" t="n">
        <v>3</v>
      </c>
      <c r="E8" s="27" t="n"/>
      <c r="F8" s="28" t="n"/>
      <c r="G8" s="28" t="n"/>
      <c r="H8" s="29">
        <f>IF(E8="No Aplica",0,D8)</f>
        <v/>
      </c>
      <c r="I8" s="29">
        <f>IF(E8="Cumple",D8,IF(E8="Cumple Parcialmente",D8*0.5,IF(E8="No Cumple",0,0)))</f>
        <v/>
      </c>
    </row>
    <row r="9" ht="36" customHeight="1" s="18">
      <c r="A9" s="23" t="inlineStr">
        <is>
          <t>INS-06</t>
        </is>
      </c>
      <c r="B9" s="22" t="inlineStr">
        <is>
          <t>Proceso de instalación estándar por tipo de medidor: pasos, tiempo estimado, herramientas, insumos incluidos.</t>
        </is>
      </c>
      <c r="C9" s="26" t="inlineStr">
        <is>
          <t>Mandatorio</t>
        </is>
      </c>
      <c r="D9" s="23" t="n">
        <v>2</v>
      </c>
      <c r="E9" s="27" t="n"/>
      <c r="F9" s="28" t="n"/>
      <c r="G9" s="28" t="n"/>
      <c r="H9" s="29">
        <f>IF(E9="No Aplica",0,D9)</f>
        <v/>
      </c>
      <c r="I9" s="29">
        <f>IF(E9="Cumple",D9,IF(E9="Cumple Parcialmente",D9*0.5,IF(E9="No Cumple",0,0)))</f>
        <v/>
      </c>
    </row>
    <row r="10" ht="36" customHeight="1" s="18">
      <c r="A10" s="23" t="inlineStr">
        <is>
          <t>INS-07</t>
        </is>
      </c>
      <c r="B10" s="22" t="inlineStr">
        <is>
          <t>Pruebas operativas al instalar: verificación de comunicación con la plataforma, lectura de prueba, firma digital de conformidad del cliente.</t>
        </is>
      </c>
      <c r="C10" s="26" t="inlineStr">
        <is>
          <t>Mandatorio</t>
        </is>
      </c>
      <c r="D10" s="23" t="n">
        <v>3</v>
      </c>
      <c r="E10" s="27" t="n"/>
      <c r="F10" s="28" t="n"/>
      <c r="G10" s="28" t="n"/>
      <c r="H10" s="29">
        <f>IF(E10="No Aplica",0,D10)</f>
        <v/>
      </c>
      <c r="I10" s="29">
        <f>IF(E10="Cumple",D10,IF(E10="Cumple Parcialmente",D10*0.5,IF(E10="No Cumple",0,0)))</f>
        <v/>
      </c>
    </row>
    <row r="11" ht="36" customHeight="1" s="18">
      <c r="A11" s="23" t="inlineStr">
        <is>
          <t>INS-08</t>
        </is>
      </c>
      <c r="B11" s="22" t="inlineStr">
        <is>
          <t>App móvil para técnicos instaladores en campo: asignación de órdenes, navegación, foto del antes/después, geolocalización, firma digital, reporte offline.</t>
        </is>
      </c>
      <c r="C11" s="26" t="inlineStr">
        <is>
          <t>Mandatorio</t>
        </is>
      </c>
      <c r="D11" s="23" t="n">
        <v>3</v>
      </c>
      <c r="E11" s="27" t="n"/>
      <c r="F11" s="28" t="n"/>
      <c r="G11" s="28" t="n"/>
      <c r="H11" s="29">
        <f>IF(E11="No Aplica",0,D11)</f>
        <v/>
      </c>
      <c r="I11" s="29">
        <f>IF(E11="Cumple",D11,IF(E11="Cumple Parcialmente",D11*0.5,IF(E11="No Cumple",0,0)))</f>
        <v/>
      </c>
    </row>
    <row r="12" ht="36" customHeight="1" s="18">
      <c r="A12" s="23" t="inlineStr">
        <is>
          <t>INS-09</t>
        </is>
      </c>
      <c r="B12" s="22" t="inlineStr">
        <is>
          <t>Trazabilidad completa de cada instalación: ubicación GPS, fecha/hora, técnico, fotos, serie del medidor, estado, actas firmadas. Datos disponibles en la plataforma y exportables.</t>
        </is>
      </c>
      <c r="C12" s="26" t="inlineStr">
        <is>
          <t>Mandatorio</t>
        </is>
      </c>
      <c r="D12" s="23" t="n">
        <v>3</v>
      </c>
      <c r="E12" s="27" t="n"/>
      <c r="F12" s="28" t="n"/>
      <c r="G12" s="28" t="n"/>
      <c r="H12" s="29">
        <f>IF(E12="No Aplica",0,D12)</f>
        <v/>
      </c>
      <c r="I12" s="29">
        <f>IF(E12="Cumple",D12,IF(E12="Cumple Parcialmente",D12*0.5,IF(E12="No Cumple",0,0)))</f>
        <v/>
      </c>
    </row>
    <row r="13" ht="36" customHeight="1" s="18">
      <c r="A13" s="23" t="inlineStr">
        <is>
          <t>INS-10</t>
        </is>
      </c>
      <c r="B13" s="22" t="inlineStr">
        <is>
          <t>Gestión de agendamiento con el cliente final: canales (SMS/llamada/WhatsApp), ventanas horarias, reagendamiento automático.</t>
        </is>
      </c>
      <c r="C13" s="26" t="inlineStr">
        <is>
          <t>Mandatorio</t>
        </is>
      </c>
      <c r="D13" s="23" t="n">
        <v>2</v>
      </c>
      <c r="E13" s="27" t="n"/>
      <c r="F13" s="28" t="n"/>
      <c r="G13" s="28" t="n"/>
      <c r="H13" s="29">
        <f>IF(E13="No Aplica",0,D13)</f>
        <v/>
      </c>
      <c r="I13" s="29">
        <f>IF(E13="Cumple",D13,IF(E13="Cumple Parcialmente",D13*0.5,IF(E13="No Cumple",0,0)))</f>
        <v/>
      </c>
    </row>
    <row r="14" ht="36" customHeight="1" s="18">
      <c r="A14" s="23" t="inlineStr">
        <is>
          <t>INS-11</t>
        </is>
      </c>
      <c r="B14" s="22" t="inlineStr">
        <is>
          <t>Protocolo de seguridad e higiene ocupacional en campo: equipos de protección personal, capacitación, seguros de los técnicos.</t>
        </is>
      </c>
      <c r="C14" s="26" t="inlineStr">
        <is>
          <t>Mandatorio</t>
        </is>
      </c>
      <c r="D14" s="23" t="n">
        <v>2</v>
      </c>
      <c r="E14" s="27" t="n"/>
      <c r="F14" s="28" t="n"/>
      <c r="G14" s="28" t="n"/>
      <c r="H14" s="29">
        <f>IF(E14="No Aplica",0,D14)</f>
        <v/>
      </c>
      <c r="I14" s="29">
        <f>IF(E14="Cumple",D14,IF(E14="Cumple Parcialmente",D14*0.5,IF(E14="No Cumple",0,0)))</f>
        <v/>
      </c>
    </row>
    <row r="15" ht="36" customHeight="1" s="18">
      <c r="A15" s="23" t="inlineStr">
        <is>
          <t>INS-12</t>
        </is>
      </c>
      <c r="B15" s="22" t="inlineStr">
        <is>
          <t>Cumplimiento normativo: normas eléctricas locales, permisos municipales cuando apliquen, cumplimiento de Ley de Electricidad 125-01.</t>
        </is>
      </c>
      <c r="C15" s="26" t="inlineStr">
        <is>
          <t>Mandatorio</t>
        </is>
      </c>
      <c r="D15" s="23" t="n">
        <v>2</v>
      </c>
      <c r="E15" s="27" t="n"/>
      <c r="F15" s="28" t="n"/>
      <c r="G15" s="28" t="n"/>
      <c r="H15" s="29">
        <f>IF(E15="No Aplica",0,D15)</f>
        <v/>
      </c>
      <c r="I15" s="29">
        <f>IF(E15="Cumple",D15,IF(E15="Cumple Parcialmente",D15*0.5,IF(E15="No Cumple",0,0)))</f>
        <v/>
      </c>
    </row>
    <row r="16" ht="36" customHeight="1" s="18">
      <c r="A16" s="23" t="inlineStr">
        <is>
          <t>INS-13</t>
        </is>
      </c>
      <c r="B16" s="22" t="inlineStr">
        <is>
          <t>SLA DE PROYECTO - Cumplimiento de cronograma: entregar el 95% de las instalaciones planificadas dentro del cronograma acordado por hito del proyecto (tolerancia +/-5%).</t>
        </is>
      </c>
      <c r="C16" s="26" t="inlineStr">
        <is>
          <t>Mandatorio</t>
        </is>
      </c>
      <c r="D16" s="23" t="n">
        <v>3</v>
      </c>
      <c r="E16" s="27" t="n"/>
      <c r="F16" s="28" t="n"/>
      <c r="G16" s="28" t="n"/>
      <c r="H16" s="29">
        <f>IF(E16="No Aplica",0,D16)</f>
        <v/>
      </c>
      <c r="I16" s="29">
        <f>IF(E16="Cumple",D16,IF(E16="Cumple Parcialmente",D16*0.5,IF(E16="No Cumple",0,0)))</f>
        <v/>
      </c>
    </row>
    <row r="17" ht="36" customHeight="1" s="18">
      <c r="A17" s="23" t="inlineStr">
        <is>
          <t>INS-14</t>
        </is>
      </c>
      <c r="B17" s="22" t="inlineStr">
        <is>
          <t>SLA DE PROYECTO - Throughput mensual: sostener la capacidad mensual de instalación comprometida en el plan de despliegue del proyecto (medidores/mes), medido sobre base mensual.</t>
        </is>
      </c>
      <c r="C17" s="26" t="inlineStr">
        <is>
          <t>Mandatorio</t>
        </is>
      </c>
      <c r="D17" s="23" t="n">
        <v>3</v>
      </c>
      <c r="E17" s="27" t="n"/>
      <c r="F17" s="28" t="n"/>
      <c r="G17" s="28" t="n"/>
      <c r="H17" s="29">
        <f>IF(E17="No Aplica",0,D17)</f>
        <v/>
      </c>
      <c r="I17" s="29">
        <f>IF(E17="Cumple",D17,IF(E17="Cumple Parcialmente",D17*0.5,IF(E17="No Cumple",0,0)))</f>
        <v/>
      </c>
    </row>
    <row r="18" ht="36" customHeight="1" s="18">
      <c r="A18" s="23" t="inlineStr">
        <is>
          <t>INS-15</t>
        </is>
      </c>
      <c r="B18" s="22" t="inlineStr">
        <is>
          <t>SLA DE PROYECTO - Tasa de éxito en primera visita (First Time Fix Rate): mínimo 90% de las instalaciones completadas en la primera visita sin reagendamiento por causas atribuibles al proveedor.</t>
        </is>
      </c>
      <c r="C18" s="26" t="inlineStr">
        <is>
          <t>Mandatorio</t>
        </is>
      </c>
      <c r="D18" s="23" t="n">
        <v>3</v>
      </c>
      <c r="E18" s="27" t="n"/>
      <c r="F18" s="28" t="n"/>
      <c r="G18" s="28" t="n"/>
      <c r="H18" s="29">
        <f>IF(E18="No Aplica",0,D18)</f>
        <v/>
      </c>
      <c r="I18" s="29">
        <f>IF(E18="Cumple",D18,IF(E18="Cumple Parcialmente",D18*0.5,IF(E18="No Cumple",0,0)))</f>
        <v/>
      </c>
    </row>
    <row r="19" ht="36" customHeight="1" s="18">
      <c r="A19" s="23" t="inlineStr">
        <is>
          <t>INS-16</t>
        </is>
      </c>
      <c r="B19" s="22" t="inlineStr">
        <is>
          <t>SLA DE PROYECTO - Tasa de activación exitosa: mínimo 98% de dispositivos instalados deben reportar a la plataforma dentro de las 24 horas posteriores a la instalación.</t>
        </is>
      </c>
      <c r="C19" s="26" t="inlineStr">
        <is>
          <t>Mandatorio</t>
        </is>
      </c>
      <c r="D19" s="23" t="n">
        <v>3</v>
      </c>
      <c r="E19" s="27" t="n"/>
      <c r="F19" s="28" t="n"/>
      <c r="G19" s="28" t="n"/>
      <c r="H19" s="29">
        <f>IF(E19="No Aplica",0,D19)</f>
        <v/>
      </c>
      <c r="I19" s="29">
        <f>IF(E19="Cumple",D19,IF(E19="Cumple Parcialmente",D19*0.5,IF(E19="No Cumple",0,0)))</f>
        <v/>
      </c>
    </row>
    <row r="20" ht="36" customHeight="1" s="18">
      <c r="A20" s="23" t="inlineStr">
        <is>
          <t>INS-17</t>
        </is>
      </c>
      <c r="B20" s="22" t="inlineStr">
        <is>
          <t>SLA DE PROYECTO - Tasa de retrabajos: máximo 2% de instalaciones con retrabajo dentro de los 30 días posteriores a la instalación por causa atribuible al proveedor.</t>
        </is>
      </c>
      <c r="C20" s="26" t="inlineStr">
        <is>
          <t>Mandatorio</t>
        </is>
      </c>
      <c r="D20" s="23" t="n">
        <v>3</v>
      </c>
      <c r="E20" s="27" t="n"/>
      <c r="F20" s="28" t="n"/>
      <c r="G20" s="28" t="n"/>
      <c r="H20" s="29">
        <f>IF(E20="No Aplica",0,D20)</f>
        <v/>
      </c>
      <c r="I20" s="29">
        <f>IF(E20="Cumple",D20,IF(E20="Cumple Parcialmente",D20*0.5,IF(E20="No Cumple",0,0)))</f>
        <v/>
      </c>
    </row>
    <row r="21" ht="94.5" customHeight="1" s="18">
      <c r="A21" s="23" t="inlineStr">
        <is>
          <t>INS-18</t>
        </is>
      </c>
      <c r="B21" s="22" t="inlineStr">
        <is>
          <t>Gestión de reagendamientos por solicitud del cliente final: se garantizan al menos 2 (dos) reagendamientos gratuitos a solicitud del cliente final. El proveedor debe operar un centro de contacto con atención en horario lunes a viernes de 08:00 a 18:00 y sábados de 08:00 a 12:00 (hora local de República Dominicana). Indique canales de atención (teléfono, SMS, WhatsApp, correo), procedimiento de coordinación y política aplicable cuando se agoten los reagendamientos gratuitos.</t>
        </is>
      </c>
      <c r="C21" s="26" t="inlineStr">
        <is>
          <t>Mandatorio</t>
        </is>
      </c>
      <c r="D21" s="23" t="n">
        <v>2</v>
      </c>
      <c r="E21" s="27" t="n"/>
      <c r="F21" s="28" t="n"/>
      <c r="G21" s="28" t="n"/>
      <c r="H21" s="29">
        <f>IF(E21="No Aplica",0,D21)</f>
        <v/>
      </c>
      <c r="I21" s="29">
        <f>IF(E21="Cumple",D21,IF(E21="Cumple Parcialmente",D21*0.5,IF(E21="No Cumple",0,0)))</f>
        <v/>
      </c>
    </row>
    <row r="22" ht="36" customHeight="1" s="18">
      <c r="A22" s="23" t="inlineStr">
        <is>
          <t>INS-19</t>
        </is>
      </c>
      <c r="B22" s="22" t="inlineStr">
        <is>
          <t>Plan de arranque (ramp-up) para un proyecto de despliegue masivo: curva de aprendizaje y crecimiento progresivo de throughput durante los primeros 60 días.</t>
        </is>
      </c>
      <c r="C22" s="26" t="inlineStr">
        <is>
          <t>Mandatorio</t>
        </is>
      </c>
      <c r="D22" s="23" t="n">
        <v>2</v>
      </c>
      <c r="E22" s="27" t="n"/>
      <c r="F22" s="28" t="n"/>
      <c r="G22" s="28" t="n"/>
      <c r="H22" s="29">
        <f>IF(E22="No Aplica",0,D22)</f>
        <v/>
      </c>
      <c r="I22" s="29">
        <f>IF(E22="Cumple",D22,IF(E22="Cumple Parcialmente",D22*0.5,IF(E22="No Cumple",0,0)))</f>
        <v/>
      </c>
    </row>
    <row r="23" ht="36" customHeight="1" s="18">
      <c r="A23" s="23" t="inlineStr">
        <is>
          <t>INS-20</t>
        </is>
      </c>
      <c r="B23" s="22" t="inlineStr">
        <is>
          <t>Penalidades por incumplimiento de SLAs de proyecto: proponga esquema escalonado (ej. % de descuento sobre factura mensual por cada punto de incumplimiento).</t>
        </is>
      </c>
      <c r="C23" s="26" t="inlineStr">
        <is>
          <t>Mandatorio</t>
        </is>
      </c>
      <c r="D23" s="23" t="n">
        <v>3</v>
      </c>
      <c r="E23" s="27" t="n"/>
      <c r="F23" s="28" t="n"/>
      <c r="G23" s="28" t="n"/>
      <c r="H23" s="29">
        <f>IF(E23="No Aplica",0,D23)</f>
        <v/>
      </c>
      <c r="I23" s="29">
        <f>IF(E23="Cumple",D23,IF(E23="Cumple Parcialmente",D23*0.5,IF(E23="No Cumple",0,0)))</f>
        <v/>
      </c>
    </row>
    <row r="24" ht="36" customHeight="1" s="18">
      <c r="A24" s="23" t="inlineStr">
        <is>
          <t>INS-21</t>
        </is>
      </c>
      <c r="B24" s="22" t="inlineStr">
        <is>
          <t>Gobierno del proyecto de despliegue: comité semanal de seguimiento, reporte ejecutivo mensual, tablero de control con KPIs en tiempo real para Claro.</t>
        </is>
      </c>
      <c r="C24" s="26" t="inlineStr">
        <is>
          <t>Mandatorio</t>
        </is>
      </c>
      <c r="D24" s="23" t="n">
        <v>3</v>
      </c>
      <c r="E24" s="27" t="n"/>
      <c r="F24" s="28" t="n"/>
      <c r="G24" s="28" t="n"/>
      <c r="H24" s="29">
        <f>IF(E24="No Aplica",0,D24)</f>
        <v/>
      </c>
      <c r="I24" s="29">
        <f>IF(E24="Cumple",D24,IF(E24="Cumple Parcialmente",D24*0.5,IF(E24="No Cumple",0,0)))</f>
        <v/>
      </c>
    </row>
    <row r="25" ht="36" customHeight="1" s="18">
      <c r="A25" s="23" t="inlineStr">
        <is>
          <t>INS-22</t>
        </is>
      </c>
      <c r="B25" s="22" t="inlineStr">
        <is>
          <t>Gestión de inventario y logística: bodega, control de seriados, cadena de frío/custodia, seguros de mercancía en tránsito.</t>
        </is>
      </c>
      <c r="C25" s="26" t="inlineStr">
        <is>
          <t>Mandatorio</t>
        </is>
      </c>
      <c r="D25" s="23" t="n">
        <v>2</v>
      </c>
      <c r="E25" s="27" t="n"/>
      <c r="F25" s="28" t="n"/>
      <c r="G25" s="28" t="n"/>
      <c r="H25" s="29">
        <f>IF(E25="No Aplica",0,D25)</f>
        <v/>
      </c>
      <c r="I25" s="29">
        <f>IF(E25="Cumple",D25,IF(E25="Cumple Parcialmente",D25*0.5,IF(E25="No Cumple",0,0)))</f>
        <v/>
      </c>
    </row>
    <row r="26" ht="36" customHeight="1" s="18">
      <c r="A26" s="23" t="inlineStr">
        <is>
          <t>INS-23</t>
        </is>
      </c>
      <c r="B26" s="22" t="inlineStr">
        <is>
          <t>Gestión de desinstalación y logística inversa de medidores retirados (incluyendo baja en plataforma, acta, disposición final o reacondicionamiento).</t>
        </is>
      </c>
      <c r="C26" s="26" t="inlineStr">
        <is>
          <t>Mandatorio</t>
        </is>
      </c>
      <c r="D26" s="23" t="n">
        <v>2</v>
      </c>
      <c r="E26" s="27" t="n"/>
      <c r="F26" s="28" t="n"/>
      <c r="G26" s="28" t="n"/>
      <c r="H26" s="29">
        <f>IF(E26="No Aplica",0,D26)</f>
        <v/>
      </c>
      <c r="I26" s="29">
        <f>IF(E26="Cumple",D26,IF(E26="Cumple Parcialmente",D26*0.5,IF(E26="No Cumple",0,0)))</f>
        <v/>
      </c>
    </row>
    <row r="27" ht="36" customHeight="1" s="18">
      <c r="A27" s="23" t="inlineStr">
        <is>
          <t>INS-24</t>
        </is>
      </c>
      <c r="B27" s="22" t="inlineStr">
        <is>
          <t>Capacidad de ejecutar múltiples proyectos en paralelo para distintos clientes finales de Claro, sin degradación del throughput.</t>
        </is>
      </c>
      <c r="C27" s="26" t="inlineStr">
        <is>
          <t>Mandatorio</t>
        </is>
      </c>
      <c r="D27" s="23" t="n">
        <v>2</v>
      </c>
      <c r="E27" s="27" t="n"/>
      <c r="F27" s="28" t="n"/>
      <c r="G27" s="28" t="n"/>
      <c r="H27" s="29">
        <f>IF(E27="No Aplica",0,D27)</f>
        <v/>
      </c>
      <c r="I27" s="29">
        <f>IF(E27="Cumple",D27,IF(E27="Cumple Parcialmente",D27*0.5,IF(E27="No Cumple",0,0)))</f>
        <v/>
      </c>
    </row>
    <row r="28" ht="36" customHeight="1" s="18">
      <c r="A28" s="23" t="inlineStr">
        <is>
          <t>INS-25</t>
        </is>
      </c>
      <c r="B28" s="22" t="inlineStr">
        <is>
          <t>Modelo de dimensionamiento: con base en los volúmenes proyectados (ver pestaña 'Volúmenes Proyectados'), presente plan de cuadrillas, cronograma tipo y supuestos.</t>
        </is>
      </c>
      <c r="C28" s="26" t="inlineStr">
        <is>
          <t>Mandatorio</t>
        </is>
      </c>
      <c r="D28" s="23" t="n">
        <v>3</v>
      </c>
      <c r="E28" s="27" t="n"/>
      <c r="F28" s="28" t="n"/>
      <c r="G28" s="28" t="n"/>
      <c r="H28" s="29">
        <f>IF(E28="No Aplica",0,D28)</f>
        <v/>
      </c>
      <c r="I28" s="29">
        <f>IF(E28="Cumple",D28,IF(E28="Cumple Parcialmente",D28*0.5,IF(E28="No Cumple",0,0)))</f>
        <v/>
      </c>
    </row>
    <row r="29"/>
    <row r="30" ht="25.5" customHeight="1" s="18">
      <c r="A30" s="30" t="inlineStr">
        <is>
          <t>RESUMEN</t>
        </is>
      </c>
      <c r="B30" s="19" t="inlineStr">
        <is>
          <t>Total requerimientos / Peso total / Peso efectivo / Puntos obtenidos / % Cumplimiento de la sección</t>
        </is>
      </c>
      <c r="C30" s="23">
        <f>25</f>
        <v/>
      </c>
      <c r="D30" s="23">
        <f>SUM(D4:D28)</f>
        <v/>
      </c>
      <c r="E30" s="31" t="inlineStr">
        <is>
          <t>Peso efectivo:</t>
        </is>
      </c>
      <c r="F30" s="23">
        <f>SUM(H4:H28)</f>
        <v/>
      </c>
      <c r="G30" s="32" t="inlineStr">
        <is>
          <t>% Cumplimiento:</t>
        </is>
      </c>
      <c r="H30" s="33">
        <f>IFERROR(SUM(I4:I28)/SUM(H4:H28),0)</f>
        <v/>
      </c>
    </row>
  </sheetData>
  <mergeCells count="2">
    <mergeCell ref="A1:I1"/>
    <mergeCell ref="A2:I2"/>
  </mergeCells>
  <conditionalFormatting sqref="E4:E28">
    <cfRule type="expression" priority="2" dxfId="0">
      <formula>$E4="Cumple"</formula>
    </cfRule>
    <cfRule type="expression" priority="3" dxfId="2">
      <formula>$E4="Cumple Parcialmente"</formula>
    </cfRule>
    <cfRule type="expression" priority="4" dxfId="3">
      <formula>$E4="No Cumple"</formula>
    </cfRule>
    <cfRule type="expression" priority="5" dxfId="4">
      <formula>$E4="No Aplica"</formula>
    </cfRule>
  </conditionalFormatting>
  <dataValidations count="1">
    <dataValidation sqref="E4:E28" showDropDown="0" showInputMessage="0" showErrorMessage="0" allowBlank="1" errorTitle="Entrada inválida" error="Valor inválido. Seleccione de la lista." promptTitle="Nivel de cumplimiento" prompt="Seleccione: Cumple / Cumple Parcialmente / No Cumple / No Aplica" type="list">
      <formula1>"Cumple,Cumple Parcialmente,No Cumple,No Aplica"</formula1>
      <formula2>0</formula2>
    </dataValidation>
  </dataValidations>
  <pageMargins left="0.75" right="0.75" top="1" bottom="1" header="0.511811023622047" footer="0.511811023622047"/>
  <pageSetup orientation="portrait" paperSize="9" horizontalDpi="300" verticalDpi="3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2026-04-22T18:46:46Z</dcterms:created>
  <dcterms:modified xmlns:dcterms="http://purl.org/dc/terms/" xmlns:xsi="http://www.w3.org/2001/XMLSchema-instance" xsi:type="dcterms:W3CDTF">2026-06-18T00:04:57Z</dcterms:modified>
  <cp:revision>0</cp:revision>
</cp:coreProperties>
</file>