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8680" yWindow="-120" windowWidth="29040" windowHeight="15720" tabRatio="886" firstSheet="0" activeTab="0" autoFilterDateGrouping="1"/>
  </bookViews>
  <sheets>
    <sheet xmlns:r="http://schemas.openxmlformats.org/officeDocument/2006/relationships" name="0. Instrucciones" sheetId="1" state="visible" r:id="rId1"/>
    <sheet xmlns:r="http://schemas.openxmlformats.org/officeDocument/2006/relationships" name="1. Datos del Proveedor" sheetId="2" state="visible" r:id="rId2"/>
    <sheet xmlns:r="http://schemas.openxmlformats.org/officeDocument/2006/relationships" name="2. General y Arquitectura" sheetId="3" state="visible" r:id="rId3"/>
    <sheet xmlns:r="http://schemas.openxmlformats.org/officeDocument/2006/relationships" name="3. Plataforma de Gestión" sheetId="4" state="visible" r:id="rId4"/>
    <sheet xmlns:r="http://schemas.openxmlformats.org/officeDocument/2006/relationships" name="4. Dispositivos de Medición" sheetId="5" state="visible" r:id="rId5"/>
    <sheet xmlns:r="http://schemas.openxmlformats.org/officeDocument/2006/relationships" name="5. Conectividad y Red Móvil" sheetId="6" state="visible" r:id="rId6"/>
    <sheet xmlns:r="http://schemas.openxmlformats.org/officeDocument/2006/relationships" name="6. Integración e APIs" sheetId="7" state="visible" r:id="rId7"/>
    <sheet xmlns:r="http://schemas.openxmlformats.org/officeDocument/2006/relationships" name="7. Seguridad de la Información" sheetId="8" state="visible" r:id="rId8"/>
    <sheet xmlns:r="http://schemas.openxmlformats.org/officeDocument/2006/relationships" name="8. Instalación en Premisa" sheetId="9" state="visible" r:id="rId9"/>
    <sheet xmlns:r="http://schemas.openxmlformats.org/officeDocument/2006/relationships" name="9. Soporte, Mantenimiento y SLA" sheetId="10" state="visible" r:id="rId10"/>
    <sheet xmlns:r="http://schemas.openxmlformats.org/officeDocument/2006/relationships" name="10. Garantía" sheetId="11" state="visible" r:id="rId11"/>
    <sheet xmlns:r="http://schemas.openxmlformats.org/officeDocument/2006/relationships" name="11. Capacitación y Documentació" sheetId="12" state="visible" r:id="rId12"/>
    <sheet xmlns:r="http://schemas.openxmlformats.org/officeDocument/2006/relationships" name="12. Modelo Comercial y Financie" sheetId="13" state="visible" r:id="rId13"/>
    <sheet xmlns:r="http://schemas.openxmlformats.org/officeDocument/2006/relationships" name="13. Volúmenes Proyectados" sheetId="14" state="visible" r:id="rId14"/>
    <sheet xmlns:r="http://schemas.openxmlformats.org/officeDocument/2006/relationships" name="14. Rúbrica de Puntuación" sheetId="15" state="visible" r:id="rId15"/>
    <sheet xmlns:r="http://schemas.openxmlformats.org/officeDocument/2006/relationships" name="15. Matriz de Evaluación" sheetId="16" state="visible" r:id="rId16"/>
  </sheets>
  <definedNames/>
  <calcPr calcId="191028" fullCalcOnLoad="1" iterateDelta="0.0001"/>
</workbook>
</file>

<file path=xl/styles.xml><?xml version="1.0" encoding="utf-8"?>
<styleSheet xmlns="http://schemas.openxmlformats.org/spreadsheetml/2006/main">
  <numFmts count="2">
    <numFmt numFmtId="164" formatCode="0.0%"/>
    <numFmt numFmtId="165" formatCode="0.0"/>
  </numFmts>
  <fonts count="15">
    <font>
      <name val="Calibri"/>
      <charset val="1"/>
      <family val="2"/>
      <color theme="1"/>
      <sz val="11"/>
    </font>
    <font>
      <name val="Arial"/>
      <charset val="1"/>
      <b val="1"/>
      <color rgb="FFFFFFFF"/>
      <sz val="14"/>
    </font>
    <font>
      <name val="Arial"/>
      <charset val="1"/>
      <b val="1"/>
      <color rgb="FF000000"/>
      <sz val="10"/>
    </font>
    <font>
      <name val="Arial"/>
      <charset val="1"/>
      <color rgb="FF000000"/>
      <sz val="10"/>
    </font>
    <font>
      <name val="Arial"/>
      <charset val="1"/>
      <b val="1"/>
      <color rgb="FF333333"/>
      <sz val="11"/>
    </font>
    <font>
      <name val="Arial"/>
      <charset val="1"/>
      <b val="1"/>
      <color rgb="FFFFFFFF"/>
      <sz val="10"/>
    </font>
    <font>
      <name val="Arial"/>
      <charset val="1"/>
      <b val="1"/>
      <color rgb="FFFFFFFF"/>
      <sz val="13"/>
    </font>
    <font>
      <name val="Arial"/>
      <charset val="1"/>
      <color rgb="FF7F7F7F"/>
      <sz val="9"/>
    </font>
    <font>
      <name val="Arial"/>
      <charset val="1"/>
      <b val="1"/>
      <i val="1"/>
      <color rgb="FF9E1B12"/>
      <sz val="10"/>
    </font>
    <font>
      <name val="Arial"/>
      <charset val="1"/>
      <i val="1"/>
      <color rgb="FF333333"/>
      <sz val="10"/>
    </font>
    <font>
      <name val="Arial"/>
      <charset val="1"/>
      <i val="1"/>
      <color rgb="FF000000"/>
      <sz val="10"/>
    </font>
    <font>
      <name val="Arial"/>
      <charset val="1"/>
      <b val="1"/>
      <color rgb="FFFFFFFF"/>
      <sz val="12"/>
    </font>
    <font>
      <name val="Arial"/>
      <b val="1"/>
      <color rgb="FF000000"/>
      <sz val="10"/>
    </font>
    <font>
      <name val="Arial"/>
      <color rgb="FF000000"/>
      <sz val="10"/>
    </font>
    <font>
      <name val="Arial"/>
      <color rgb="FF7F7F7F"/>
      <sz val="9"/>
    </font>
  </fonts>
  <fills count="14">
    <fill>
      <patternFill/>
    </fill>
    <fill>
      <patternFill patternType="gray125"/>
    </fill>
    <fill>
      <patternFill patternType="solid">
        <fgColor rgb="FFD52B1E"/>
        <bgColor rgb="FF9E1B12"/>
      </patternFill>
    </fill>
    <fill>
      <patternFill patternType="solid">
        <fgColor rgb="FFD9E1F2"/>
        <bgColor rgb="FFDDEBF7"/>
      </patternFill>
    </fill>
    <fill>
      <patternFill patternType="solid">
        <fgColor rgb="FFF2F2F2"/>
        <bgColor rgb="FFFFF2F2"/>
      </patternFill>
    </fill>
    <fill>
      <patternFill patternType="solid">
        <fgColor rgb="FF4472C4"/>
        <bgColor rgb="FF666699"/>
      </patternFill>
    </fill>
    <fill>
      <patternFill patternType="solid">
        <fgColor rgb="FF1F3864"/>
        <bgColor rgb="FF333333"/>
      </patternFill>
    </fill>
    <fill>
      <patternFill patternType="solid">
        <fgColor rgb="FFFFF2CC"/>
        <bgColor rgb="FFFFF2F2"/>
      </patternFill>
    </fill>
    <fill>
      <patternFill patternType="solid">
        <fgColor rgb="FFFFC7CE"/>
        <bgColor rgb="FFE7E6E6"/>
      </patternFill>
    </fill>
    <fill>
      <patternFill patternType="solid">
        <fgColor rgb="FFC6EFCE"/>
        <bgColor rgb="FFDDEBF7"/>
      </patternFill>
    </fill>
    <fill>
      <patternFill patternType="solid">
        <fgColor rgb="FFFFF2F2"/>
        <bgColor rgb="FFF2F2F2"/>
      </patternFill>
    </fill>
    <fill>
      <patternFill patternType="solid">
        <fgColor rgb="FFFFEB9C"/>
        <bgColor rgb="FFFFF2CC"/>
      </patternFill>
    </fill>
    <fill>
      <patternFill patternType="solid">
        <fgColor rgb="FFF2F2F2"/>
      </patternFill>
    </fill>
    <fill>
      <patternFill patternType="solid">
        <fgColor rgb="FFFFF2CC"/>
      </patternFill>
    </fill>
  </fills>
  <borders count="6">
    <border>
      <left/>
      <right/>
      <top/>
      <bottom/>
      <diagonal/>
    </border>
    <border>
      <left style="medium">
        <color rgb="FF333333"/>
      </left>
      <right style="medium">
        <color rgb="FF333333"/>
      </right>
      <top style="medium">
        <color rgb="FF333333"/>
      </top>
      <bottom style="medium">
        <color rgb="FF333333"/>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s>
  <cellStyleXfs count="1">
    <xf numFmtId="0" fontId="0" fillId="0" borderId="0"/>
  </cellStyleXfs>
  <cellXfs count="58">
    <xf numFmtId="0" fontId="0" fillId="0" borderId="0" pivotButton="0" quotePrefix="0" xfId="0"/>
    <xf numFmtId="0" fontId="5" fillId="5" borderId="1" applyAlignment="1" pivotButton="0" quotePrefix="0" xfId="0">
      <alignment horizontal="center" vertical="center" wrapText="1"/>
    </xf>
    <xf numFmtId="0" fontId="12" fillId="12" borderId="4" applyAlignment="1" pivotButton="0" quotePrefix="0" xfId="0">
      <alignment horizontal="center" vertical="center" wrapText="1"/>
    </xf>
    <xf numFmtId="0" fontId="13" fillId="0" borderId="4" applyAlignment="1" pivotButton="0" quotePrefix="0" xfId="0">
      <alignment horizontal="left" vertical="top" wrapText="1"/>
    </xf>
    <xf numFmtId="0" fontId="12" fillId="13" borderId="4" applyAlignment="1" pivotButton="0" quotePrefix="0" xfId="0">
      <alignment horizontal="center" vertical="center" wrapText="1"/>
    </xf>
    <xf numFmtId="0" fontId="13" fillId="13" borderId="4" applyAlignment="1" pivotButton="0" quotePrefix="0" xfId="0">
      <alignment horizontal="left" vertical="top" wrapText="1"/>
    </xf>
    <xf numFmtId="0" fontId="14" fillId="0" borderId="4" applyAlignment="1" pivotButton="0" quotePrefix="0" xfId="0">
      <alignment horizontal="center" vertical="center" wrapText="1"/>
    </xf>
    <xf numFmtId="0" fontId="1" fillId="2" borderId="0" applyAlignment="1" pivotButton="0" quotePrefix="0" xfId="0">
      <alignment horizontal="center" vertical="center"/>
    </xf>
    <xf numFmtId="0" fontId="4" fillId="3" borderId="0" applyAlignment="1" pivotButton="0" quotePrefix="0" xfId="0">
      <alignment horizontal="left" vertical="center"/>
    </xf>
    <xf numFmtId="0" fontId="1" fillId="6" borderId="0" applyAlignment="1" pivotButton="0" quotePrefix="0" xfId="0">
      <alignment horizontal="center" vertical="center"/>
    </xf>
    <xf numFmtId="0" fontId="6" fillId="6" borderId="0" applyAlignment="1" pivotButton="0" quotePrefix="0" xfId="0">
      <alignment horizontal="center" vertical="center"/>
    </xf>
    <xf numFmtId="0" fontId="8" fillId="10" borderId="2" applyAlignment="1" pivotButton="0" quotePrefix="0" xfId="0">
      <alignment horizontal="left" vertical="center" wrapText="1"/>
    </xf>
    <xf numFmtId="0" fontId="3" fillId="7" borderId="2" applyAlignment="1" pivotButton="0" quotePrefix="0" xfId="0">
      <alignment horizontal="left" vertical="top" wrapText="1"/>
    </xf>
    <xf numFmtId="0" fontId="3" fillId="7" borderId="2" applyAlignment="1" pivotButton="0" quotePrefix="0" xfId="0">
      <alignment horizontal="left" vertical="center" wrapText="1"/>
    </xf>
    <xf numFmtId="0" fontId="9" fillId="4" borderId="2" applyAlignment="1" pivotButton="0" quotePrefix="0" xfId="0">
      <alignment horizontal="left" vertical="center" wrapText="1"/>
    </xf>
    <xf numFmtId="0" fontId="3" fillId="4" borderId="2" applyAlignment="1" pivotButton="0" quotePrefix="0" xfId="0">
      <alignment horizontal="left" vertical="center" wrapText="1"/>
    </xf>
    <xf numFmtId="0" fontId="10" fillId="0" borderId="2" applyAlignment="1" pivotButton="0" quotePrefix="0" xfId="0">
      <alignment horizontal="left" vertical="center" wrapText="1"/>
    </xf>
    <xf numFmtId="0" fontId="3" fillId="2" borderId="2" applyAlignment="1" pivotButton="0" quotePrefix="0" xfId="0">
      <alignment horizontal="left" vertical="center" wrapText="1"/>
    </xf>
    <xf numFmtId="0" fontId="0" fillId="0" borderId="0" pivotButton="0" quotePrefix="0" xfId="0"/>
    <xf numFmtId="0" fontId="2" fillId="3" borderId="4" applyAlignment="1" pivotButton="0" quotePrefix="0" xfId="0">
      <alignment horizontal="left" vertical="center" wrapText="1"/>
    </xf>
    <xf numFmtId="0" fontId="3" fillId="0" borderId="4" applyAlignment="1" pivotButton="0" quotePrefix="0" xfId="0">
      <alignment horizontal="left" vertical="center" wrapText="1"/>
    </xf>
    <xf numFmtId="0" fontId="2" fillId="4" borderId="4" applyAlignment="1" pivotButton="0" quotePrefix="0" xfId="0">
      <alignment horizontal="left" vertical="top" wrapText="1"/>
    </xf>
    <xf numFmtId="0" fontId="3" fillId="0" borderId="4" applyAlignment="1" pivotButton="0" quotePrefix="0" xfId="0">
      <alignment horizontal="left" vertical="top" wrapText="1"/>
    </xf>
    <xf numFmtId="0" fontId="2" fillId="4" borderId="4" applyAlignment="1" pivotButton="0" quotePrefix="0" xfId="0">
      <alignment horizontal="center" vertical="center" wrapText="1"/>
    </xf>
    <xf numFmtId="0" fontId="2" fillId="4" borderId="4" applyAlignment="1" pivotButton="0" quotePrefix="0" xfId="0">
      <alignment horizontal="left" vertical="center" wrapText="1"/>
    </xf>
    <xf numFmtId="0" fontId="3" fillId="7" borderId="4" applyAlignment="1" pivotButton="0" quotePrefix="0" xfId="0">
      <alignment horizontal="left" vertical="center" wrapText="1"/>
    </xf>
    <xf numFmtId="0" fontId="2" fillId="8" borderId="4" applyAlignment="1" pivotButton="0" quotePrefix="0" xfId="0">
      <alignment horizontal="center" vertical="center" wrapText="1"/>
    </xf>
    <xf numFmtId="0" fontId="2" fillId="7" borderId="4" applyAlignment="1" pivotButton="0" quotePrefix="0" xfId="0">
      <alignment horizontal="center" vertical="center" wrapText="1"/>
    </xf>
    <xf numFmtId="0" fontId="3" fillId="7" borderId="4" applyAlignment="1" pivotButton="0" quotePrefix="0" xfId="0">
      <alignment horizontal="left" vertical="top" wrapText="1"/>
    </xf>
    <xf numFmtId="0" fontId="7" fillId="0" borderId="4" applyAlignment="1" pivotButton="0" quotePrefix="0" xfId="0">
      <alignment horizontal="center" vertical="center" wrapText="1"/>
    </xf>
    <xf numFmtId="0" fontId="5" fillId="6" borderId="4" applyAlignment="1" pivotButton="0" quotePrefix="0" xfId="0">
      <alignment horizontal="center" vertical="center" wrapText="1"/>
    </xf>
    <xf numFmtId="0" fontId="2" fillId="4" borderId="4" applyAlignment="1" pivotButton="0" quotePrefix="0" xfId="0">
      <alignment horizontal="right" vertical="center" wrapText="1"/>
    </xf>
    <xf numFmtId="0" fontId="2" fillId="9" borderId="4" applyAlignment="1" pivotButton="0" quotePrefix="0" xfId="0">
      <alignment horizontal="right" vertical="center" wrapText="1"/>
    </xf>
    <xf numFmtId="164" fontId="2" fillId="9" borderId="4" applyAlignment="1" pivotButton="0" quotePrefix="0" xfId="0">
      <alignment horizontal="center" vertical="center" wrapText="1"/>
    </xf>
    <xf numFmtId="0" fontId="0" fillId="0" borderId="3" pivotButton="0" quotePrefix="0" xfId="0"/>
    <xf numFmtId="164" fontId="7" fillId="0" borderId="4" applyAlignment="1" pivotButton="0" quotePrefix="0" xfId="0">
      <alignment horizontal="center" vertical="center" wrapText="1"/>
    </xf>
    <xf numFmtId="3" fontId="3" fillId="7" borderId="4" applyAlignment="1" pivotButton="0" quotePrefix="0" xfId="0">
      <alignment horizontal="center" vertical="center" wrapText="1"/>
    </xf>
    <xf numFmtId="3" fontId="2" fillId="4" borderId="4" applyAlignment="1" pivotButton="0" quotePrefix="0" xfId="0">
      <alignment horizontal="center" vertical="center" wrapText="1"/>
    </xf>
    <xf numFmtId="0" fontId="5" fillId="5" borderId="4" applyAlignment="1" pivotButton="0" quotePrefix="0" xfId="0">
      <alignment horizontal="center" vertical="center" wrapText="1"/>
    </xf>
    <xf numFmtId="3" fontId="5" fillId="5" borderId="4" applyAlignment="1" pivotButton="0" quotePrefix="0" xfId="0">
      <alignment horizontal="center" vertical="center" wrapText="1"/>
    </xf>
    <xf numFmtId="164" fontId="3" fillId="7" borderId="4" applyAlignment="1" pivotButton="0" quotePrefix="0" xfId="0">
      <alignment horizontal="center" vertical="center" wrapText="1"/>
    </xf>
    <xf numFmtId="9" fontId="2" fillId="4" borderId="4" applyAlignment="1" pivotButton="0" quotePrefix="0" xfId="0">
      <alignment horizontal="center" vertical="center" wrapText="1"/>
    </xf>
    <xf numFmtId="0" fontId="5" fillId="5" borderId="4" applyAlignment="1" pivotButton="0" quotePrefix="0" xfId="0">
      <alignment horizontal="right" vertical="center" wrapText="1"/>
    </xf>
    <xf numFmtId="0" fontId="3" fillId="5" borderId="4" applyAlignment="1" pivotButton="0" quotePrefix="0" xfId="0">
      <alignment horizontal="left" vertical="center" wrapText="1"/>
    </xf>
    <xf numFmtId="9" fontId="5" fillId="5" borderId="4" applyAlignment="1" pivotButton="0" quotePrefix="0" xfId="0">
      <alignment horizontal="center" vertical="center" wrapText="1"/>
    </xf>
    <xf numFmtId="1" fontId="3" fillId="0" borderId="4" applyAlignment="1" pivotButton="0" quotePrefix="0" xfId="0">
      <alignment horizontal="center" vertical="center" wrapText="1"/>
    </xf>
    <xf numFmtId="165" fontId="3" fillId="0" borderId="4" applyAlignment="1" pivotButton="0" quotePrefix="0" xfId="0">
      <alignment horizontal="center" vertical="center" wrapText="1"/>
    </xf>
    <xf numFmtId="10" fontId="2" fillId="3" borderId="4" applyAlignment="1" pivotButton="0" quotePrefix="0" xfId="0">
      <alignment horizontal="center" vertical="center" wrapText="1"/>
    </xf>
    <xf numFmtId="1" fontId="5" fillId="5" borderId="4" applyAlignment="1" pivotButton="0" quotePrefix="0" xfId="0">
      <alignment horizontal="center" vertical="center" wrapText="1"/>
    </xf>
    <xf numFmtId="165" fontId="5" fillId="5" borderId="4" applyAlignment="1" pivotButton="0" quotePrefix="0" xfId="0">
      <alignment horizontal="center" vertical="center" wrapText="1"/>
    </xf>
    <xf numFmtId="164" fontId="5" fillId="5" borderId="4" applyAlignment="1" pivotButton="0" quotePrefix="0" xfId="0">
      <alignment horizontal="center" vertical="center" wrapText="1"/>
    </xf>
    <xf numFmtId="10" fontId="5" fillId="5" borderId="4" applyAlignment="1" pivotButton="0" quotePrefix="0" xfId="0">
      <alignment horizontal="center" vertical="center" wrapText="1"/>
    </xf>
    <xf numFmtId="164" fontId="2" fillId="7" borderId="4" applyAlignment="1" pivotButton="0" quotePrefix="0" xfId="0">
      <alignment horizontal="center" vertical="center" wrapText="1"/>
    </xf>
    <xf numFmtId="0" fontId="11" fillId="2" borderId="4" applyAlignment="1" pivotButton="0" quotePrefix="0" xfId="0">
      <alignment horizontal="right" vertical="center" wrapText="1"/>
    </xf>
    <xf numFmtId="10" fontId="1" fillId="2" borderId="4" applyAlignment="1" pivotButton="0" quotePrefix="0" xfId="0">
      <alignment horizontal="center" vertical="center" wrapText="1"/>
    </xf>
    <xf numFmtId="1" fontId="2" fillId="8" borderId="4" applyAlignment="1" pivotButton="0" quotePrefix="0" xfId="0">
      <alignment horizontal="center" vertical="center" wrapText="1"/>
    </xf>
    <xf numFmtId="1" fontId="2" fillId="11" borderId="4" applyAlignment="1" pivotButton="0" quotePrefix="0" xfId="0">
      <alignment horizontal="center" vertical="center" wrapText="1"/>
    </xf>
    <xf numFmtId="0" fontId="2" fillId="0" borderId="4" applyAlignment="1" pivotButton="0" quotePrefix="0" xfId="0">
      <alignment horizontal="center" vertical="center" wrapText="1"/>
    </xf>
  </cellXfs>
  <cellStyles count="1">
    <cellStyle name="Normal" xfId="0" builtinId="0"/>
  </cellStyles>
  <dxfs count="64">
    <dxf>
      <font>
        <name val="Arial"/>
        <charset val="1"/>
        <b val="1"/>
        <color rgb="FF006100"/>
        <sz val="10"/>
      </font>
      <fill>
        <patternFill>
          <bgColor rgb="FFC6EFCE"/>
        </patternFill>
      </fill>
    </dxf>
    <dxf>
      <font>
        <name val="Arial"/>
        <charset val="1"/>
        <b val="1"/>
        <color rgb="FF333333"/>
        <sz val="10"/>
      </font>
      <fill>
        <patternFill>
          <bgColor rgb="FFDDEBF7"/>
        </patternFill>
      </fill>
    </dxf>
    <dxf>
      <font>
        <name val="Arial"/>
        <charset val="1"/>
        <b val="1"/>
        <color rgb="FF9C5700"/>
        <sz val="10"/>
      </font>
      <fill>
        <patternFill>
          <bgColor rgb="FFFFEB9C"/>
        </patternFill>
      </fill>
    </dxf>
    <dxf>
      <font>
        <name val="Arial"/>
        <charset val="1"/>
        <b val="1"/>
        <color rgb="FF9C0006"/>
        <sz val="10"/>
      </font>
      <fill>
        <patternFill>
          <bgColor rgb="FFFFC7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b val="1"/>
        <color rgb="FF333333"/>
        <sz val="10"/>
      </font>
      <fill>
        <patternFill patternType="solid">
          <fgColor rgb="FFE7E6E6"/>
        </patternFill>
      </fill>
    </dxf>
    <dxf>
      <font>
        <name val="Arial"/>
        <b val="1"/>
        <color rgb="FF9C0006"/>
        <sz val="10"/>
      </font>
      <fill>
        <patternFill patternType="solid">
          <fgColor rgb="FFFFC7CE"/>
        </patternFill>
      </fill>
    </dxf>
    <dxf>
      <font>
        <name val="Arial"/>
        <b val="1"/>
        <color rgb="FF9C5700"/>
        <sz val="10"/>
      </font>
      <fill>
        <patternFill patternType="solid">
          <fgColor rgb="FFFFEB9C"/>
        </patternFill>
      </fill>
    </dxf>
    <dxf>
      <font>
        <name val="Arial"/>
        <b val="1"/>
        <color rgb="FF006100"/>
        <sz val="10"/>
      </font>
      <fill>
        <patternFill patternType="solid">
          <f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9C5700"/>
      <rgbColor rgb="FF800080"/>
      <rgbColor rgb="FF008080"/>
      <rgbColor rgb="FFBFBFBF"/>
      <rgbColor rgb="FF7F7F7F"/>
      <rgbColor rgb="FF9999FF"/>
      <rgbColor rgb="FFD52B1E"/>
      <rgbColor rgb="FFFFF2CC"/>
      <rgbColor rgb="FFDDEBF7"/>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F2F2F2"/>
      <rgbColor rgb="FFC6EFCE"/>
      <rgbColor rgb="FFFFEB9C"/>
      <rgbColor rgb="FFE7E6E6"/>
      <rgbColor rgb="FFFFF2F2"/>
      <rgbColor rgb="FFCC99FF"/>
      <rgbColor rgb="FFFFC7CE"/>
      <rgbColor rgb="FF4472C4"/>
      <rgbColor rgb="FF33CCCC"/>
      <rgbColor rgb="FF99CC00"/>
      <rgbColor rgb="FFFFCC00"/>
      <rgbColor rgb="FFFF9900"/>
      <rgbColor rgb="FFFF6600"/>
      <rgbColor rgb="FF666699"/>
      <rgbColor rgb="FF969696"/>
      <rgbColor rgb="FF1F3864"/>
      <rgbColor rgb="FF339966"/>
      <rgbColor rgb="FF003300"/>
      <rgbColor rgb="FF333300"/>
      <rgbColor rgb="FF9E1B12"/>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showGridLines="0" tabSelected="1" zoomScaleNormal="100" workbookViewId="0">
      <selection activeCell="J7" sqref="J7"/>
    </sheetView>
  </sheetViews>
  <sheetFormatPr baseColWidth="8" defaultColWidth="8.5703125" defaultRowHeight="14.45"/>
  <cols>
    <col width="3" customWidth="1" style="18" min="1" max="1"/>
    <col width="30" customWidth="1" style="18" min="2" max="2"/>
    <col width="85" customWidth="1" style="18" min="3" max="3"/>
  </cols>
  <sheetData>
    <row r="1" ht="31.5" customHeight="1" s="18">
      <c r="A1" s="7" t="inlineStr">
        <is>
          <t>附件1 — IoT远程抄表解决方案 — 响应说明</t>
        </is>
      </c>
    </row>
    <row r="2"/>
    <row r="3" ht="21.75" customHeight="1" s="18">
      <c r="B3" s="19" t="inlineStr">
        <is>
          <t>文件</t>
        </is>
      </c>
      <c r="C3" s="20" t="inlineStr">
        <is>
          <t>Anexo 1 del RFP — Solución integral de telemedida IoT de Claro Dominicana.</t>
        </is>
      </c>
    </row>
    <row r="4" ht="24.95" customHeight="1" s="18">
      <c r="B4" s="19" t="inlineStr">
        <is>
          <t>目的</t>
        </is>
      </c>
      <c r="C4" s="20" t="inlineStr">
        <is>
          <t>以结构化方式收集供应商对每项要求的技术、运营和商业响应，并可客观评估。</t>
        </is>
      </c>
    </row>
    <row r="5" ht="21.75" customHeight="1" s="18">
      <c r="B5" s="19" t="inlineStr">
        <is>
          <t>语言</t>
        </is>
      </c>
      <c r="C5" s="20" t="inlineStr">
        <is>
          <t>西班牙语。补充技术文档可接受英语。</t>
        </is>
      </c>
    </row>
    <row r="6" ht="21.75" customHeight="1" s="18">
      <c r="B6" s="19" t="inlineStr">
        <is>
          <t>货币</t>
        </is>
      </c>
      <c r="C6" s="20" t="inlineStr">
        <is>
          <t>美元(USD)。适用税费必须单独显示。</t>
        </is>
      </c>
    </row>
    <row r="7" ht="21.75" customHeight="1" s="18">
      <c r="B7" s="19" t="inlineStr">
        <is>
          <t>报价有效期</t>
        </is>
      </c>
      <c r="C7" s="20" t="inlineStr">
        <is>
          <t>自交付日起90个日历日。</t>
        </is>
      </c>
    </row>
    <row r="8" ht="24.95" customHeight="1" s="18">
      <c r="B8" s="19" t="inlineStr">
        <is>
          <t>保密性</t>
        </is>
      </c>
      <c r="C8" s="20" t="inlineStr">
        <is>
          <t>交付前需签署NDA。此处包含的信息为Claro多米尼加的私有和机密信息。</t>
        </is>
      </c>
    </row>
    <row r="9"/>
    <row r="10" ht="21.75" customHeight="1" s="18">
      <c r="A10" s="8" t="inlineStr">
        <is>
          <t>如何填写文档</t>
        </is>
      </c>
    </row>
    <row r="11" ht="30" customHeight="1" s="18">
      <c r="B11" s="21" t="inlineStr">
        <is>
          <t>1. Datos del proveedor</t>
        </is>
      </c>
      <c r="C11" s="22" t="inlineStr">
        <is>
          <t>在'1. 供应商数据'标签页填写公司信息、联系人、经验和认证。</t>
        </is>
      </c>
    </row>
    <row r="12" ht="30" customHeight="1" s="18">
      <c r="B12" s="21" t="inlineStr">
        <is>
          <t>2. 主题章节(标签页2-12)</t>
        </is>
      </c>
      <c r="C12" s="22" t="inlineStr">
        <is>
          <t>对每项要求填写合规级别并在'评论/依据'中说明。如果响应引用外部文档，请注明文档、页码和章节，并附上。</t>
        </is>
      </c>
    </row>
    <row r="13" ht="75" customHeight="1" s="18">
      <c r="B13" s="21" t="inlineStr">
        <is>
          <t>3. 合规级别</t>
        </is>
      </c>
      <c r="C13" s="22" t="inlineStr">
        <is>
          <t>Cumple: cumple totalmente con evidencia clara.
Cumple Parcialmente: cumple con limitaciones; detalle alcance y brecha.
No Cumple: no cumple a la fecha; si está en roadmap, indique versión y fecha estimada.
No Aplica: no aplica al modelo de solución propuesto; debe justificarse.</t>
        </is>
      </c>
    </row>
    <row r="14" ht="30" customHeight="1" s="18">
      <c r="B14" s="21" t="inlineStr">
        <is>
          <t>4. 关键性和权重</t>
        </is>
      </c>
      <c r="C14" s="22" t="inlineStr">
        <is>
          <t>每项要求有关键性(强制性/期望性/信息性)和权重(1-3)。两者用于计算该部分得分。</t>
        </is>
      </c>
    </row>
    <row r="15" ht="30" customHeight="1" s="18">
      <c r="B15" s="21" t="inlineStr">
        <is>
          <t>5. ��装SLA模型</t>
        </is>
      </c>
      <c r="C15" s="22" t="inlineStr">
        <is>
          <t>Los SLAs de instalación en premisa se definen por PROYECTO de despliegue, no por orden individual. Los indicadores clave son: cumplimiento del cronograma del proyecto, throughput mensual, tasa de éxito en primera visita, tasa de activación exitosa y tasa de retrabajos (ver pestaña 8).</t>
        </is>
      </c>
    </row>
    <row r="16" ht="30" customHeight="1" s="18">
      <c r="B16" s="21" t="inlineStr">
        <is>
          <t>6. 预测数量</t>
        </is>
      </c>
      <c r="C16" s="22" t="inlineStr">
        <is>
          <t>使用'13. 预测数量'标签页作为确定小组、日程、物流和商业模型的基础。</t>
        </is>
      </c>
    </row>
    <row r="17" ht="30" customHeight="1" s="18">
      <c r="B17" s="21" t="inlineStr">
        <is>
          <t>7. 与Claro系统集成</t>
        </is>
      </c>
      <c r="C17" s="22" t="inlineStr">
        <is>
          <t>La plataforma debe exponer APIs que permitan a los sistemas de Claro (BSS/OSS) declarar, activar, suspender y gestionar medidores de forma programática. Ver pestaña 6.</t>
        </is>
      </c>
    </row>
    <row r="18" ht="30" customHeight="1" s="18">
      <c r="B18" s="21" t="inlineStr">
        <is>
          <t>8. 评分标准和矩阵</t>
        </is>
      </c>
      <c r="C18" s="22" t="inlineStr">
        <is>
          <t>La pestaña '14. Rúbrica' describe cómo se traducen los niveles de cumplimiento a puntos. La pestaña '15. Matriz de Evaluación' consolida el puntaje por sección y global.</t>
        </is>
      </c>
    </row>
    <row r="19" ht="30" customHeight="1" s="18">
      <c r="B19" s="21" t="inlineStr">
        <is>
          <t>9. 文档完整性</t>
        </is>
      </c>
      <c r="C19" s="22" t="inlineStr">
        <is>
          <t>请勿删除、修改或重新排序行、列或公式。任何结构性修改将使报价无效。</t>
        </is>
      </c>
    </row>
    <row r="20" ht="30" customHeight="1" s="18">
      <c r="B20" s="21" t="inlineStr">
        <is>
          <t>10. 查询</t>
        </is>
      </c>
      <c r="C20" s="22" t="inlineStr">
        <is>
          <t>通过RFP中定义的渠道，在澄清窗口期内提出。</t>
        </is>
      </c>
    </row>
    <row r="21"/>
    <row r="22" ht="21.75" customHeight="1" s="18">
      <c r="A22" s="8" t="inlineStr">
        <is>
          <t>合规级别得分标准</t>
        </is>
      </c>
    </row>
    <row r="23" ht="31.5" customHeight="1" s="18">
      <c r="A23" s="1" t="n"/>
      <c r="B23" s="1" t="inlineStr">
        <is>
          <t>级别</t>
        </is>
      </c>
      <c r="C23" s="1" t="inlineStr">
        <is>
          <t>授予分数</t>
        </is>
      </c>
    </row>
    <row r="24" ht="19.5" customHeight="1" s="18">
      <c r="B24" s="23" t="inlineStr">
        <is>
          <t>Cumple</t>
        </is>
      </c>
      <c r="C24" s="20" t="inlineStr">
        <is>
          <t>要求权重的100%</t>
        </is>
      </c>
    </row>
    <row r="25" ht="19.5" customHeight="1" s="18">
      <c r="B25" s="23" t="inlineStr">
        <is>
          <t>Cumple Parcialmente</t>
        </is>
      </c>
      <c r="C25" s="20" t="inlineStr">
        <is>
          <t>要求权重的50%</t>
        </is>
      </c>
    </row>
    <row r="26" ht="19.5" customHeight="1" s="18">
      <c r="B26" s="23" t="inlineStr">
        <is>
          <t>No Cumple</t>
        </is>
      </c>
      <c r="C26" s="20" t="inlineStr">
        <is>
          <t>要求权重的0%</t>
        </is>
      </c>
    </row>
    <row r="27" ht="19.5" customHeight="1" s="18">
      <c r="B27" s="23" t="inlineStr">
        <is>
          <t>No Aplica</t>
        </is>
      </c>
      <c r="C27" s="20" t="inlineStr">
        <is>
          <t>从分母中排除(不扣分也不加分)</t>
        </is>
      </c>
    </row>
    <row r="28"/>
    <row r="29" ht="21.75" customHeight="1" s="18">
      <c r="A29" s="8" t="inlineStr">
        <is>
          <t>总体评分模型</t>
        </is>
      </c>
    </row>
    <row r="30" ht="36" customHeight="1" s="18">
      <c r="B30" s="23" t="inlineStr">
        <is>
          <t>技术/运营部分</t>
        </is>
      </c>
      <c r="C30" s="20" t="inlineStr">
        <is>
          <t>占总分70%。第2-11节权重见标签页15。</t>
        </is>
      </c>
    </row>
    <row r="31" ht="36" customHeight="1" s="18">
      <c r="B31" s="23" t="inlineStr">
        <is>
          <t>经济部分</t>
        </is>
      </c>
      <c r="C31" s="20" t="inlineStr">
        <is>
          <t>占总分30%。基于TCO(CAPEX+5年OPEX)在各报价间比较计算。Claro内部计算。</t>
        </is>
      </c>
    </row>
  </sheetData>
  <mergeCells count="4">
    <mergeCell ref="A1:C1"/>
    <mergeCell ref="A10:C10"/>
    <mergeCell ref="A29:C29"/>
    <mergeCell ref="A22:C22"/>
  </mergeCells>
  <pageMargins left="0.75" right="0.75" top="1" bottom="1" header="0.511811023622047" footer="0.511811023622047"/>
  <pageSetup orientation="portrait" paperSize="9" horizontalDpi="300" verticalDpi="300"/>
</worksheet>
</file>

<file path=xl/worksheets/sheet10.xml><?xml version="1.0" encoding="utf-8"?>
<worksheet xmlns="http://schemas.openxmlformats.org/spreadsheetml/2006/main">
  <sheetPr>
    <outlinePr summaryBelow="1" summaryRight="1"/>
    <pageSetUpPr/>
  </sheetPr>
  <dimension ref="A1:I19"/>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9. SOPORTE, MANTENIMIENTO Y SLA OPERATIVOS</t>
        </is>
      </c>
    </row>
    <row r="2" ht="31.5" customHeight="1" s="18">
      <c r="A2" s="1" t="inlineStr">
        <is>
          <t>编号</t>
        </is>
      </c>
      <c r="B2" s="1" t="inlineStr">
        <is>
          <t>要求</t>
        </is>
      </c>
      <c r="C2" s="1" t="inlineStr">
        <is>
          <t>关键性</t>
        </is>
      </c>
      <c r="D2" s="1" t="inlineStr">
        <is>
          <t>权重</t>
        </is>
      </c>
      <c r="E2" s="1" t="inlineStr">
        <is>
          <t>合规级别</t>
        </is>
      </c>
      <c r="F2" s="1" t="inlineStr">
        <is>
          <t>评论/依据</t>
        </is>
      </c>
      <c r="G2" s="1" t="inlineStr">
        <is>
          <t>参考文档(文件/页码/章节)</t>
        </is>
      </c>
      <c r="H2" s="1" t="inlineStr">
        <is>
          <t>有效权重</t>
        </is>
      </c>
      <c r="I2" s="1" t="inlineStr">
        <is>
          <t>获得分数</t>
        </is>
      </c>
    </row>
    <row r="3" ht="36" customHeight="1" s="18">
      <c r="A3" s="23" t="inlineStr">
        <is>
          <t>SOP-01</t>
        </is>
      </c>
      <c r="B3" s="22" t="inlineStr">
        <is>
          <t>Mesa de servicio 24x7x365 en español con atención telefónica, correo y portal web. Indique niveles de escalamiento.</t>
        </is>
      </c>
      <c r="C3" s="26" t="inlineStr">
        <is>
          <t>Mandatorio</t>
        </is>
      </c>
      <c r="D3" s="23" t="n">
        <v>3</v>
      </c>
      <c r="E3" s="27" t="n"/>
      <c r="F3" s="28" t="n"/>
      <c r="G3" s="28" t="n"/>
      <c r="H3" s="29">
        <f>IF(E3="No Aplica",0,D3)</f>
        <v/>
      </c>
      <c r="I3" s="29">
        <f>IF(E3="Cumple",D3,IF(E3="Cumple Parcialmente",D3*0.5,IF(E3="No Cumple",0,0)))</f>
        <v/>
      </c>
    </row>
    <row r="4" ht="36" customHeight="1" s="18">
      <c r="A4" s="23" t="inlineStr">
        <is>
          <t>SOP-02</t>
        </is>
      </c>
      <c r="B4" s="22" t="inlineStr">
        <is>
          <t>Tiempos de respuesta (first response) por severidad: Crítica &lt;=30 min, Alta &lt;=2h, Media &lt;=4h, Baja &lt;=8h.</t>
        </is>
      </c>
      <c r="C4" s="26" t="inlineStr">
        <is>
          <t>Mandatorio</t>
        </is>
      </c>
      <c r="D4" s="23" t="n">
        <v>3</v>
      </c>
      <c r="E4" s="27" t="n"/>
      <c r="F4" s="28" t="n"/>
      <c r="G4" s="28" t="n"/>
      <c r="H4" s="29">
        <f>IF(E4="No Aplica",0,D4)</f>
        <v/>
      </c>
      <c r="I4" s="29">
        <f>IF(E4="Cumple",D4,IF(E4="Cumple Parcialmente",D4*0.5,IF(E4="No Cumple",0,0)))</f>
        <v/>
      </c>
    </row>
    <row r="5" ht="36" customHeight="1" s="18">
      <c r="A5" s="23" t="inlineStr">
        <is>
          <t>SOP-03</t>
        </is>
      </c>
      <c r="B5" s="22" t="inlineStr">
        <is>
          <t>Tiempos de solución por severidad: Crítica &lt;=4h, Alta &lt;=8h, Media &lt;=24h, Baja &lt;=72h (horas hábiles para media/baja).</t>
        </is>
      </c>
      <c r="C5" s="26" t="inlineStr">
        <is>
          <t>Mandatorio</t>
        </is>
      </c>
      <c r="D5" s="23" t="n">
        <v>3</v>
      </c>
      <c r="E5" s="27" t="n"/>
      <c r="F5" s="28" t="n"/>
      <c r="G5" s="28" t="n"/>
      <c r="H5" s="29">
        <f>IF(E5="No Aplica",0,D5)</f>
        <v/>
      </c>
      <c r="I5" s="29">
        <f>IF(E5="Cumple",D5,IF(E5="Cumple Parcialmente",D5*0.5,IF(E5="No Cumple",0,0)))</f>
        <v/>
      </c>
    </row>
    <row r="6" ht="36" customHeight="1" s="18">
      <c r="A6" s="23" t="inlineStr">
        <is>
          <t>SOP-04</t>
        </is>
      </c>
      <c r="B6" s="22" t="inlineStr">
        <is>
          <t>SLA de disponibilidad de plataforma: mínimo 99.9% mensual (ventana de mantenimiento excluida y comunicada con 72h de anticipación).</t>
        </is>
      </c>
      <c r="C6" s="26" t="inlineStr">
        <is>
          <t>Mandatorio</t>
        </is>
      </c>
      <c r="D6" s="23" t="n">
        <v>3</v>
      </c>
      <c r="E6" s="27" t="n"/>
      <c r="F6" s="28" t="n"/>
      <c r="G6" s="28" t="n"/>
      <c r="H6" s="29">
        <f>IF(E6="No Aplica",0,D6)</f>
        <v/>
      </c>
      <c r="I6" s="29">
        <f>IF(E6="Cumple",D6,IF(E6="Cumple Parcialmente",D6*0.5,IF(E6="No Cumple",0,0)))</f>
        <v/>
      </c>
    </row>
    <row r="7" ht="36" customHeight="1" s="18">
      <c r="A7" s="23" t="inlineStr">
        <is>
          <t>SOP-05</t>
        </is>
      </c>
      <c r="B7" s="22" t="inlineStr">
        <is>
          <t>SLA de disponibilidad del servicio de conectividad end-to-end (plataforma + dispositivo reportando): mínimo 99.5% mensual medido sobre la base instalada.</t>
        </is>
      </c>
      <c r="C7" s="26" t="inlineStr">
        <is>
          <t>Mandatorio</t>
        </is>
      </c>
      <c r="D7" s="23" t="n">
        <v>3</v>
      </c>
      <c r="E7" s="27" t="n"/>
      <c r="F7" s="28" t="n"/>
      <c r="G7" s="28" t="n"/>
      <c r="H7" s="29">
        <f>IF(E7="No Aplica",0,D7)</f>
        <v/>
      </c>
      <c r="I7" s="29">
        <f>IF(E7="Cumple",D7,IF(E7="Cumple Parcialmente",D7*0.5,IF(E7="No Cumple",0,0)))</f>
        <v/>
      </c>
    </row>
    <row r="8" ht="36" customHeight="1" s="18">
      <c r="A8" s="23" t="inlineStr">
        <is>
          <t>SOP-06</t>
        </is>
      </c>
      <c r="B8" s="22" t="inlineStr">
        <is>
          <t>Penalidades por incumplimiento de SLAs operativos: esquema escalonado de créditos/descuentos sobre factura mensual de operación.</t>
        </is>
      </c>
      <c r="C8" s="26" t="inlineStr">
        <is>
          <t>Mandatorio</t>
        </is>
      </c>
      <c r="D8" s="23" t="n">
        <v>3</v>
      </c>
      <c r="E8" s="27" t="n"/>
      <c r="F8" s="28" t="n"/>
      <c r="G8" s="28" t="n"/>
      <c r="H8" s="29">
        <f>IF(E8="No Aplica",0,D8)</f>
        <v/>
      </c>
      <c r="I8" s="29">
        <f>IF(E8="Cumple",D8,IF(E8="Cumple Parcialmente",D8*0.5,IF(E8="No Cumple",0,0)))</f>
        <v/>
      </c>
    </row>
    <row r="9" ht="36" customHeight="1" s="18">
      <c r="A9" s="23" t="inlineStr">
        <is>
          <t>SOP-07</t>
        </is>
      </c>
      <c r="B9" s="22" t="inlineStr">
        <is>
          <t>Mantenimiento correctivo en campo para dispositivos instalados: SLA de atención según severidad e impacto (individual vs masivo).</t>
        </is>
      </c>
      <c r="C9" s="26" t="inlineStr">
        <is>
          <t>Mandatorio</t>
        </is>
      </c>
      <c r="D9" s="23" t="n">
        <v>3</v>
      </c>
      <c r="E9" s="27" t="n"/>
      <c r="F9" s="28" t="n"/>
      <c r="G9" s="28" t="n"/>
      <c r="H9" s="29">
        <f>IF(E9="No Aplica",0,D9)</f>
        <v/>
      </c>
      <c r="I9" s="29">
        <f>IF(E9="Cumple",D9,IF(E9="Cumple Parcialmente",D9*0.5,IF(E9="No Cumple",0,0)))</f>
        <v/>
      </c>
    </row>
    <row r="10" ht="36" customHeight="1" s="18">
      <c r="A10" s="23" t="inlineStr">
        <is>
          <t>SOP-08</t>
        </is>
      </c>
      <c r="B10" s="22" t="inlineStr">
        <is>
          <t>Mantenimiento preventivo: plan anual de acciones preventivas (calibración, revisión física, actualización firmware). Indique frecuencia.</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SOP-09</t>
        </is>
      </c>
      <c r="B11" s="22" t="inlineStr">
        <is>
          <t>Gestión de casos de reemplazo en campo (RMA): proceso, tiempos, logística, cobertura geográfica. SLA de reemplazo por severidad.</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SOP-10</t>
        </is>
      </c>
      <c r="B12" s="22" t="inlineStr">
        <is>
          <t>Portal de tickets con visibilidad para Claro: estado en tiempo real, SLA tracking, historial completo, exportación de reportes.</t>
        </is>
      </c>
      <c r="C12" s="26" t="inlineStr">
        <is>
          <t>Mandatorio</t>
        </is>
      </c>
      <c r="D12" s="23" t="n">
        <v>2</v>
      </c>
      <c r="E12" s="27" t="n"/>
      <c r="F12" s="28" t="n"/>
      <c r="G12" s="28" t="n"/>
      <c r="H12" s="29">
        <f>IF(E12="No Aplica",0,D12)</f>
        <v/>
      </c>
      <c r="I12" s="29">
        <f>IF(E12="Cumple",D12,IF(E12="Cumple Parcialmente",D12*0.5,IF(E12="No Cumple",0,0)))</f>
        <v/>
      </c>
    </row>
    <row r="13" ht="36" customHeight="1" s="18">
      <c r="A13" s="23" t="inlineStr">
        <is>
          <t>SOP-11</t>
        </is>
      </c>
      <c r="B13" s="22" t="inlineStr">
        <is>
          <t>Reporte operativo mensual para Claro con KPIs: disponibilidad, tickets por severidad, cumplimiento de SLA, top casos, root cause analysis.</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SOP-12</t>
        </is>
      </c>
      <c r="B14" s="22" t="inlineStr">
        <is>
          <t>Gestión de problemas (problem management) con RCA documentado dentro de 5 días hábiles tras resolver un incidente crítico.</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SOP-13</t>
        </is>
      </c>
      <c r="B15" s="22" t="inlineStr">
        <is>
          <t>Gestión de cambios sobre la plataforma: ventanas de mantenimiento programadas, notificación previa, plan de rollback.</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SOP-14</t>
        </is>
      </c>
      <c r="B16" s="22" t="inlineStr">
        <is>
          <t>Soporte dedicado: Account Manager y gerente técnico (TAM) asignados a la cuenta Claro, con reuniones de seguimiento mensuales.</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SOP-15</t>
        </is>
      </c>
      <c r="B17" s="22" t="inlineStr">
        <is>
          <t>Capacidad del L2/L3 local en República Dominicana o región Caribe. Indique ubicación del soporte y esquema de contingencia.</t>
        </is>
      </c>
      <c r="C17" s="27" t="inlineStr">
        <is>
          <t>Deseable</t>
        </is>
      </c>
      <c r="D17" s="23" t="n">
        <v>2</v>
      </c>
      <c r="E17" s="27" t="n"/>
      <c r="F17" s="28" t="n"/>
      <c r="G17" s="28" t="n"/>
      <c r="H17" s="29">
        <f>IF(E17="No Aplica",0,D17)</f>
        <v/>
      </c>
      <c r="I17" s="29">
        <f>IF(E17="Cumple",D17,IF(E17="Cumple Parcialmente",D17*0.5,IF(E17="No Cumple",0,0)))</f>
        <v/>
      </c>
    </row>
    <row r="18"/>
    <row r="19" ht="25.5" customHeight="1" s="18">
      <c r="A19" s="30" t="inlineStr">
        <is>
          <t>摘要</t>
        </is>
      </c>
      <c r="B19" s="19" t="inlineStr">
        <is>
          <t>总要求/总权重/有效权重/获得分数/部分合规率</t>
        </is>
      </c>
      <c r="C19" s="23">
        <f>15</f>
        <v/>
      </c>
      <c r="D19" s="23">
        <f>SUM(D3:D17)</f>
        <v/>
      </c>
      <c r="E19" s="31" t="inlineStr">
        <is>
          <t>有效权重:</t>
        </is>
      </c>
      <c r="F19" s="23">
        <f>SUM(H3:H17)</f>
        <v/>
      </c>
      <c r="G19" s="32" t="inlineStr">
        <is>
          <t>合规率:</t>
        </is>
      </c>
      <c r="H19" s="33">
        <f>IFERROR(SUM(I3:I17)/SUM(H3:H17),0)</f>
        <v/>
      </c>
    </row>
  </sheetData>
  <mergeCells count="1">
    <mergeCell ref="A1:I1"/>
  </mergeCells>
  <conditionalFormatting sqref="E3:E17">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1.xml><?xml version="1.0" encoding="utf-8"?>
<worksheet xmlns="http://schemas.openxmlformats.org/spreadsheetml/2006/main">
  <sheetPr>
    <outlinePr summaryBelow="1" summaryRight="1"/>
    <pageSetUpPr/>
  </sheetPr>
  <dimension ref="A1:I29"/>
  <sheetViews>
    <sheetView showGridLines="0" zoomScaleNormal="100" workbookViewId="0">
      <pane ySplit="3" topLeftCell="A4"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10. GARANTÍA</t>
        </is>
      </c>
    </row>
    <row r="2" ht="30" customHeight="1" s="18">
      <c r="A2" s="11" t="inlineStr">
        <is>
          <t>Nota: Especifique plazos por modelo y condiciones del proceso de reclamo de garantía.</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49.5" customHeight="1" s="18">
      <c r="A4" s="23" t="inlineStr">
        <is>
          <t>GAR-01</t>
        </is>
      </c>
      <c r="B4" s="22" t="inlineStr">
        <is>
          <t>EL CONTRATISTA garantiza que los Bienes suministrados a LA EMPRESA serán de la calidad y clase descritas en las especificaciones de la Orden de Bienes o en los anexos del Contrato, y estarán libres de defectos de fabricación que impidan o disminuyan el uso para el cual fueron adquiridos. (Cláusula 9.1 del Contrato).</t>
        </is>
      </c>
      <c r="C4" s="26" t="inlineStr">
        <is>
          <t>Mandatorio</t>
        </is>
      </c>
      <c r="D4" s="23" t="n">
        <v>3</v>
      </c>
      <c r="E4" s="27" t="n"/>
      <c r="F4" s="28" t="n"/>
      <c r="G4" s="28" t="n"/>
      <c r="H4" s="29">
        <f>IF(E4="No Aplica",0,D4)</f>
        <v/>
      </c>
      <c r="I4" s="29">
        <f>IF(E4="Cumple",D4,IF(E4="Cumple Parcialmente",D4*0.5,IF(E4="No Cumple",0,0)))</f>
        <v/>
      </c>
    </row>
    <row r="5" ht="60" customHeight="1" s="18">
      <c r="A5" s="23" t="inlineStr">
        <is>
          <t>GAR-02</t>
        </is>
      </c>
      <c r="B5" s="22" t="inlineStr">
        <is>
          <t>EL CONTRATISTA hará sus mejores esfuerzos para asegurar que todas las garantías otorgadas por los fabricantes sean trasladadas a LA EMPRESA. Entregará copia de cada garantía escrita emitida por el fabricante. Asimismo, EL CONTRATISTA es responsable de los daños causados por embalaje inadecuado. Los costos de embalaje no serán aceptados salvo que estén especificados en la Orden. (Cláusula 9.2 del Contrato).</t>
        </is>
      </c>
      <c r="C5" s="26" t="inlineStr">
        <is>
          <t>Mandatorio</t>
        </is>
      </c>
      <c r="D5" s="23" t="n">
        <v>3</v>
      </c>
      <c r="E5" s="27" t="n"/>
      <c r="F5" s="28" t="n"/>
      <c r="G5" s="28" t="n"/>
      <c r="H5" s="29">
        <f>IF(E5="No Aplica",0,D5)</f>
        <v/>
      </c>
      <c r="I5" s="29">
        <f>IF(E5="Cumple",D5,IF(E5="Cumple Parcialmente",D5*0.5,IF(E5="No Cumple",0,0)))</f>
        <v/>
      </c>
    </row>
    <row r="6" ht="49.5" customHeight="1" s="18">
      <c r="A6" s="23" t="inlineStr">
        <is>
          <t>GAR-03</t>
        </is>
      </c>
      <c r="B6" s="22" t="inlineStr">
        <is>
          <t>EL CONTRATISTA se compromete a cumplir con los términos y condiciones de garantía establecidos en el Anexo IV del Contrato. Declare expresamente su aceptación.</t>
        </is>
      </c>
      <c r="C6" s="26" t="inlineStr">
        <is>
          <t>Mandatorio</t>
        </is>
      </c>
      <c r="D6" s="23" t="n">
        <v>3</v>
      </c>
      <c r="E6" s="27" t="n"/>
      <c r="F6" s="28" t="n"/>
      <c r="G6" s="28" t="n"/>
      <c r="H6" s="29">
        <f>IF(E6="No Aplica",0,D6)</f>
        <v/>
      </c>
      <c r="I6" s="29">
        <f>IF(E6="Cumple",D6,IF(E6="Cumple Parcialmente",D6*0.5,IF(E6="No Cumple",0,0)))</f>
        <v/>
      </c>
    </row>
    <row r="7" ht="60" customHeight="1" s="18">
      <c r="A7" s="23" t="inlineStr">
        <is>
          <t>GAR-04</t>
        </is>
      </c>
      <c r="B7" s="22" t="inlineStr">
        <is>
          <t>Plazo de garantía: salvo que se establezca algo distinto en los anexos del Contrato, la garantía ofrecida por EL CONTRATISTA tendrá una duración mínima de doce (12) meses para cualquier marca de la cual sea fabricante autorizado o distribuidor, contados desde la recepción de los Bienes en el lugar convenido. Indique plazo ofrecido por modelo. (Cláusula 9.3.1 del Contrato).</t>
        </is>
      </c>
      <c r="C7" s="26" t="inlineStr">
        <is>
          <t>Mandatorio</t>
        </is>
      </c>
      <c r="D7" s="23" t="n">
        <v>3</v>
      </c>
      <c r="E7" s="27" t="n"/>
      <c r="F7" s="28" t="n"/>
      <c r="G7" s="28" t="n"/>
      <c r="H7" s="29">
        <f>IF(E7="No Aplica",0,D7)</f>
        <v/>
      </c>
      <c r="I7" s="29">
        <f>IF(E7="Cumple",D7,IF(E7="Cumple Parcialmente",D7*0.5,IF(E7="No Cumple",0,0)))</f>
        <v/>
      </c>
    </row>
    <row r="8" ht="75" customHeight="1" s="18">
      <c r="A8" s="23" t="inlineStr">
        <is>
          <t>GAR-05</t>
        </is>
      </c>
      <c r="B8" s="22" t="inlineStr">
        <is>
          <t>Derecho de rechazo: durante el período de garantía, LA EMPRESA podrá rechazar total o parcialmente, mediante notificación escrita a EL CONTRATISTA conforme al Anexo IV del Contrato, cualquier Bien que no se ajuste a las especificaciones y/o descripciones aplicables contenidas en el Contrato, sus anexos o la Orden. EL CONTRATISTA coordinará y asumirá los costos de recogida de los Bienes y reembolsará a LA EMPRESA el monto correspondiente a la devolución si ya hubiera depositado la factura. (Cláusula 9.3.1 del Contrato).</t>
        </is>
      </c>
      <c r="C8" s="26" t="inlineStr">
        <is>
          <t>Mandatorio</t>
        </is>
      </c>
      <c r="D8" s="23" t="n">
        <v>3</v>
      </c>
      <c r="E8" s="27" t="n"/>
      <c r="F8" s="28" t="n"/>
      <c r="G8" s="28" t="n"/>
      <c r="H8" s="29">
        <f>IF(E8="No Aplica",0,D8)</f>
        <v/>
      </c>
      <c r="I8" s="29">
        <f>IF(E8="Cumple",D8,IF(E8="Cumple Parcialmente",D8*0.5,IF(E8="No Cumple",0,0)))</f>
        <v/>
      </c>
    </row>
    <row r="9" ht="75" customHeight="1" s="18">
      <c r="A9" s="23" t="inlineStr">
        <is>
          <t>GAR-06</t>
        </is>
      </c>
      <c r="B9" s="22" t="inlineStr">
        <is>
          <t>EL CONTRATISTA se compromete a realizar, sin costo adicional para LA EMPRESA y durante el período de garantía, todos los trabajos de mantenimiento correctivo y preventivo necesarios para el correcto funcionamiento de los Bienes, o a reembolsar a opción de LA EMPRESA el precio del trabajo de reparación y/o el costo de los Bienes. Asimismo, realizará sin costo adicional las actualizaciones (upgrades) que desarrolle dentro del período de garantía para los casos aplicables. (Cláusula 9.3.2 del Contrato).</t>
        </is>
      </c>
      <c r="C9" s="26" t="inlineStr">
        <is>
          <t>Mandatorio</t>
        </is>
      </c>
      <c r="D9" s="23" t="n">
        <v>3</v>
      </c>
      <c r="E9" s="27" t="n"/>
      <c r="F9" s="28" t="n"/>
      <c r="G9" s="28" t="n"/>
      <c r="H9" s="29">
        <f>IF(E9="No Aplica",0,D9)</f>
        <v/>
      </c>
      <c r="I9" s="29">
        <f>IF(E9="Cumple",D9,IF(E9="Cumple Parcialmente",D9*0.5,IF(E9="No Cumple",0,0)))</f>
        <v/>
      </c>
    </row>
    <row r="10" ht="60" customHeight="1" s="18">
      <c r="A10" s="23" t="inlineStr">
        <is>
          <t>GAR-07</t>
        </is>
      </c>
      <c r="B10" s="22" t="inlineStr">
        <is>
          <t>EL CONTRATISTA deberá contar con representante local que responda o sirva de soporte y resolución de incidencias ante fallas o averías de los Bienes adquiridos por LA EMPRESA. De no contar con presencia local, deberá poner a disposición de LA EMPRESA personal técnico para identificar causas y resolver fallas. Indique modelo de soporte local propuesto. (Cláusula 9.4 del Contrato).</t>
        </is>
      </c>
      <c r="C10" s="26" t="inlineStr">
        <is>
          <t>Mandatorio</t>
        </is>
      </c>
      <c r="D10" s="23" t="n">
        <v>3</v>
      </c>
      <c r="E10" s="27" t="n"/>
      <c r="F10" s="28" t="n"/>
      <c r="G10" s="28" t="n"/>
      <c r="H10" s="29">
        <f>IF(E10="No Aplica",0,D10)</f>
        <v/>
      </c>
      <c r="I10" s="29">
        <f>IF(E10="Cumple",D10,IF(E10="Cumple Parcialmente",D10*0.5,IF(E10="No Cumple",0,0)))</f>
        <v/>
      </c>
    </row>
    <row r="11" ht="60" customHeight="1" s="18">
      <c r="A11" s="23" t="inlineStr">
        <is>
          <t>GAR-08</t>
        </is>
      </c>
      <c r="B11" s="22" t="inlineStr">
        <is>
          <t>EL CONTRATISTA debe disponer de repuestos para los Bienes vendidos a LA EMPRESA de manera que pueda dar respuesta oportuna a la operación y a sus clientes. De no contar con repuestos en inventario, deberá negociar con el fabricante un tiempo de envío que no afecte la operación ni la atención al cliente. Los costos de entrega de los equipos de reemplazo por garantía serán cubiertos por EL CONTRATISTA. (Cláusula 9.5 del Contrato).</t>
        </is>
      </c>
      <c r="C11" s="26" t="inlineStr">
        <is>
          <t>Mandatorio</t>
        </is>
      </c>
      <c r="D11" s="23" t="n">
        <v>3</v>
      </c>
      <c r="E11" s="27" t="n"/>
      <c r="F11" s="28" t="n"/>
      <c r="G11" s="28" t="n"/>
      <c r="H11" s="29">
        <f>IF(E11="No Aplica",0,D11)</f>
        <v/>
      </c>
      <c r="I11" s="29">
        <f>IF(E11="Cumple",D11,IF(E11="Cumple Parcialmente",D11*0.5,IF(E11="No Cumple",0,0)))</f>
        <v/>
      </c>
    </row>
    <row r="12" ht="60" customHeight="1" s="18">
      <c r="A12" s="23" t="inlineStr">
        <is>
          <t>GAR-09</t>
        </is>
      </c>
      <c r="B12" s="22" t="inlineStr">
        <is>
          <t>Cuando los Bienes adquiridos sean materiales para reventa a clientes o equipos utilizados para prestarles servicio, EL CONTRATISTA se compromete a entregar con cada Orden un mínimo del tres por ciento (3%) adicional para ser mantenido como repuesto en sus bodegas y reemplazar a los clientes que reporten fallas o averías durante el período de garantía. (Cláusula 9.6 del Contrato).</t>
        </is>
      </c>
      <c r="C12" s="26" t="inlineStr">
        <is>
          <t>Mandatorio</t>
        </is>
      </c>
      <c r="D12" s="23" t="n">
        <v>3</v>
      </c>
      <c r="E12" s="27" t="n"/>
      <c r="F12" s="28" t="n"/>
      <c r="G12" s="28" t="n"/>
      <c r="H12" s="29">
        <f>IF(E12="No Aplica",0,D12)</f>
        <v/>
      </c>
      <c r="I12" s="29">
        <f>IF(E12="Cumple",D12,IF(E12="Cumple Parcialmente",D12*0.5,IF(E12="No Cumple",0,0)))</f>
        <v/>
      </c>
    </row>
    <row r="13" ht="49.5" customHeight="1" s="18">
      <c r="A13" s="23" t="inlineStr">
        <is>
          <t>GAR-10</t>
        </is>
      </c>
      <c r="B13" s="22" t="inlineStr">
        <is>
          <t>Ciclo de vida de los equipos: EL CONTRATISTA es responsable de notificar con al menos doce (12) meses de anticipación la salida de circulación de los equipos y el ciclo de vida de los Bienes vendidos a LA EMPRESA. (Cláusula 9.7 del Contrato).</t>
        </is>
      </c>
      <c r="C13" s="26" t="inlineStr">
        <is>
          <t>Mandatorio</t>
        </is>
      </c>
      <c r="D13" s="23" t="n">
        <v>3</v>
      </c>
      <c r="E13" s="27" t="n"/>
      <c r="F13" s="28" t="n"/>
      <c r="G13" s="28" t="n"/>
      <c r="H13" s="29">
        <f>IF(E13="No Aplica",0,D13)</f>
        <v/>
      </c>
      <c r="I13" s="29">
        <f>IF(E13="Cumple",D13,IF(E13="Cumple Parcialmente",D13*0.5,IF(E13="No Cumple",0,0)))</f>
        <v/>
      </c>
    </row>
    <row r="14" ht="49.5" customHeight="1" s="18">
      <c r="A14" s="23" t="inlineStr">
        <is>
          <t>GAR-11</t>
        </is>
      </c>
      <c r="B14" s="22" t="inlineStr">
        <is>
          <t>Si por cualquier motivo EL CONTRATISTA decide retirarse del negocio o discontinuar el soporte de los Bienes, se compromete a entregar la documentación técnica relativa a los Bienes vendidos a LA EMPRESA, sin costo adicional para esta última. (Cláusula 9.8 del Contrato).</t>
        </is>
      </c>
      <c r="C14" s="26" t="inlineStr">
        <is>
          <t>Mandatorio</t>
        </is>
      </c>
      <c r="D14" s="23" t="n">
        <v>3</v>
      </c>
      <c r="E14" s="27" t="n"/>
      <c r="F14" s="28" t="n"/>
      <c r="G14" s="28" t="n"/>
      <c r="H14" s="29">
        <f>IF(E14="No Aplica",0,D14)</f>
        <v/>
      </c>
      <c r="I14" s="29">
        <f>IF(E14="Cumple",D14,IF(E14="Cumple Parcialmente",D14*0.5,IF(E14="No Cumple",0,0)))</f>
        <v/>
      </c>
    </row>
    <row r="15" ht="60" customHeight="1" s="18">
      <c r="A15" s="23" t="inlineStr">
        <is>
          <t>GAR-12</t>
        </is>
      </c>
      <c r="B15" s="22" t="inlineStr">
        <is>
          <t>En caso de discontinuación de los Bienes, EL CONTRATISTA continuará suministrando repuestos o reservas durante el período de garantía de la última Orden de Bienes colocada. Si no pudiera proveer los repuestos o reservas, deberá poner a disposición de LA EMPRESA todos los planos y/o datos técnicos necesarios para adquirir los repuestos de otras fuentes. (Cláusula 9.8.1 del Contrato).</t>
        </is>
      </c>
      <c r="C15" s="26" t="inlineStr">
        <is>
          <t>Mandatorio</t>
        </is>
      </c>
      <c r="D15" s="23" t="n">
        <v>3</v>
      </c>
      <c r="E15" s="27" t="n"/>
      <c r="F15" s="28" t="n"/>
      <c r="G15" s="28" t="n"/>
      <c r="H15" s="29">
        <f>IF(E15="No Aplica",0,D15)</f>
        <v/>
      </c>
      <c r="I15" s="29">
        <f>IF(E15="Cumple",D15,IF(E15="Cumple Parcialmente",D15*0.5,IF(E15="No Cumple",0,0)))</f>
        <v/>
      </c>
    </row>
    <row r="16" ht="49.5" customHeight="1" s="18">
      <c r="A16" s="23" t="inlineStr">
        <is>
          <t>GAR-13</t>
        </is>
      </c>
      <c r="B16" s="22" t="inlineStr">
        <is>
          <t>Garantía extendida opcional: describa alternativas de extensión de garantía (3, 5, 7 años) y condiciones comerciales de cada opción.</t>
        </is>
      </c>
      <c r="C16" s="27" t="inlineStr">
        <is>
          <t>Deseable</t>
        </is>
      </c>
      <c r="D16" s="23" t="n">
        <v>2</v>
      </c>
      <c r="E16" s="27" t="n"/>
      <c r="F16" s="28" t="n"/>
      <c r="G16" s="28" t="n"/>
      <c r="H16" s="29">
        <f>IF(E16="No Aplica",0,D16)</f>
        <v/>
      </c>
      <c r="I16" s="29">
        <f>IF(E16="Cumple",D16,IF(E16="Cumple Parcialmente",D16*0.5,IF(E16="No Cumple",0,0)))</f>
        <v/>
      </c>
    </row>
    <row r="17" ht="49.5" customHeight="1" s="18">
      <c r="A17" s="23" t="inlineStr">
        <is>
          <t>GAR-14</t>
        </is>
      </c>
      <c r="B17" s="22" t="inlineStr">
        <is>
          <t>Cobertura detallada de la garantía sobre los Bienes: defectos de fabricación, fallas de firmware, fallas del módulo de comunicación, batería interna, display y componentes electrónicos. Describa alcance específico por modelo.</t>
        </is>
      </c>
      <c r="C17" s="26" t="inlineStr">
        <is>
          <t>Mandatorio</t>
        </is>
      </c>
      <c r="D17" s="23" t="n">
        <v>3</v>
      </c>
      <c r="E17" s="27" t="n"/>
      <c r="F17" s="28" t="n"/>
      <c r="G17" s="28" t="n"/>
      <c r="H17" s="29">
        <f>IF(E17="No Aplica",0,D17)</f>
        <v/>
      </c>
      <c r="I17" s="29">
        <f>IF(E17="Cumple",D17,IF(E17="Cumple Parcialmente",D17*0.5,IF(E17="No Cumple",0,0)))</f>
        <v/>
      </c>
    </row>
    <row r="18" ht="49.5" customHeight="1" s="18">
      <c r="A18" s="23" t="inlineStr">
        <is>
          <t>GAR-15</t>
        </is>
      </c>
      <c r="B18" s="22" t="inlineStr">
        <is>
          <t>Exclusiones de la garantía: el proveedor debe detallarlas explícitamente (vandalismo, descargas atmosféricas, sabotaje externo, mal uso debidamente documentado, fuerza mayor).</t>
        </is>
      </c>
      <c r="C18" s="26" t="inlineStr">
        <is>
          <t>Mandatorio</t>
        </is>
      </c>
      <c r="D18" s="23" t="n">
        <v>2</v>
      </c>
      <c r="E18" s="27" t="n"/>
      <c r="F18" s="28" t="n"/>
      <c r="G18" s="28" t="n"/>
      <c r="H18" s="29">
        <f>IF(E18="No Aplica",0,D18)</f>
        <v/>
      </c>
      <c r="I18" s="29">
        <f>IF(E18="Cumple",D18,IF(E18="Cumple Parcialmente",D18*0.5,IF(E18="No Cumple",0,0)))</f>
        <v/>
      </c>
    </row>
    <row r="19" ht="49.5" customHeight="1" s="18">
      <c r="A19" s="23" t="inlineStr">
        <is>
          <t>GAR-16</t>
        </is>
      </c>
      <c r="B19" s="22" t="inlineStr">
        <is>
          <t>Proceso de reclamo de garantía: canales de reporte, tiempos de evaluación y dictamen, logística de envío/retorno, costo de envío y manejo asumido por EL CONTRATISTA, notificación escrita a LA EMPRESA conforme al Anexo IV.</t>
        </is>
      </c>
      <c r="C19" s="26" t="inlineStr">
        <is>
          <t>Mandatorio</t>
        </is>
      </c>
      <c r="D19" s="23" t="n">
        <v>3</v>
      </c>
      <c r="E19" s="27" t="n"/>
      <c r="F19" s="28" t="n"/>
      <c r="G19" s="28" t="n"/>
      <c r="H19" s="29">
        <f>IF(E19="No Aplica",0,D19)</f>
        <v/>
      </c>
      <c r="I19" s="29">
        <f>IF(E19="Cumple",D19,IF(E19="Cumple Parcialmente",D19*0.5,IF(E19="No Cumple",0,0)))</f>
        <v/>
      </c>
    </row>
    <row r="20" ht="49.5" customHeight="1" s="18">
      <c r="A20" s="23" t="inlineStr">
        <is>
          <t>GAR-17</t>
        </is>
      </c>
      <c r="B20" s="22" t="inlineStr">
        <is>
          <t>Tiempo máximo de reemplazo por garantía: 10 días hábiles desde la confirmación de la falla en el Gran Santo Domingo; 20 días hábiles en el resto del territorio nacional. Indique capacidad de cumplimiento y plan logístico.</t>
        </is>
      </c>
      <c r="C20" s="26" t="inlineStr">
        <is>
          <t>Mandatorio</t>
        </is>
      </c>
      <c r="D20" s="23" t="n">
        <v>3</v>
      </c>
      <c r="E20" s="27" t="n"/>
      <c r="F20" s="28" t="n"/>
      <c r="G20" s="28" t="n"/>
      <c r="H20" s="35">
        <f>IF(E20="No Aplica",0,D20)</f>
        <v/>
      </c>
      <c r="I20" s="29">
        <f>IF(E20="Cumple",D20,IF(E20="Cumple Parcialmente",D20*0.5,IF(E20="No Cumple",0,0)))</f>
        <v/>
      </c>
    </row>
    <row r="21" ht="49.5" customHeight="1" s="18">
      <c r="A21" s="23" t="inlineStr">
        <is>
          <t>GAR-18</t>
        </is>
      </c>
      <c r="B21" s="22" t="inlineStr">
        <is>
          <t>Garantía de la plataforma (software): corrección de bugs sin costo durante la vigencia del contrato; nuevas versiones mayores y menores incluidas sin cargo adicional.</t>
        </is>
      </c>
      <c r="C21" s="26" t="inlineStr">
        <is>
          <t>Mandatorio</t>
        </is>
      </c>
      <c r="D21" s="23" t="n">
        <v>3</v>
      </c>
      <c r="E21" s="27" t="n"/>
      <c r="F21" s="28" t="n"/>
      <c r="G21" s="28" t="n"/>
      <c r="H21" s="29">
        <f>IF(E21="No Aplica",0,D21)</f>
        <v/>
      </c>
      <c r="I21" s="29">
        <f>IF(E21="Cumple",D21,IF(E21="Cumple Parcialmente",D21*0.5,IF(E21="No Cumple",0,0)))</f>
        <v/>
      </c>
    </row>
    <row r="22" ht="49.5" customHeight="1" s="18">
      <c r="A22" s="23" t="inlineStr">
        <is>
          <t>GAR-19</t>
        </is>
      </c>
      <c r="B22" s="22" t="inlineStr">
        <is>
          <t>Garantía sobre la instalación (mano de obra): mínimo 12 meses desde la fecha de instalación, cubriendo retrabajos por causas atribuibles al proveedor.</t>
        </is>
      </c>
      <c r="C22" s="26" t="inlineStr">
        <is>
          <t>Mandatorio</t>
        </is>
      </c>
      <c r="D22" s="23" t="n">
        <v>3</v>
      </c>
      <c r="E22" s="27" t="n"/>
      <c r="F22" s="28" t="n"/>
      <c r="G22" s="28" t="n"/>
      <c r="H22" s="29">
        <f>IF(E22="No Aplica",0,D22)</f>
        <v/>
      </c>
      <c r="I22" s="29">
        <f>IF(E22="Cumple",D22,IF(E22="Cumple Parcialmente",D22*0.5,IF(E22="No Cumple",0,0)))</f>
        <v/>
      </c>
    </row>
    <row r="23" ht="49.5" customHeight="1" s="18">
      <c r="A23" s="23" t="inlineStr">
        <is>
          <t>GAR-20</t>
        </is>
      </c>
      <c r="B23" s="22" t="inlineStr">
        <is>
          <t>Garantía de interoperabilidad: EL CONTRATISTA garantiza que la plataforma mantendrá compatibilidad con los dispositivos ya desplegados durante toda la vigencia del contrato.</t>
        </is>
      </c>
      <c r="C23" s="26" t="inlineStr">
        <is>
          <t>Mandatorio</t>
        </is>
      </c>
      <c r="D23" s="23" t="n">
        <v>3</v>
      </c>
      <c r="E23" s="27" t="n"/>
      <c r="F23" s="28" t="n"/>
      <c r="G23" s="28" t="n"/>
      <c r="H23" s="29">
        <f>IF(E23="No Aplica",0,D23)</f>
        <v/>
      </c>
      <c r="I23" s="29">
        <f>IF(E23="Cumple",D23,IF(E23="Cumple Parcialmente",D23*0.5,IF(E23="No Cumple",0,0)))</f>
        <v/>
      </c>
    </row>
    <row r="24" ht="49.5" customHeight="1" s="18">
      <c r="A24" s="23" t="inlineStr">
        <is>
          <t>GAR-21</t>
        </is>
      </c>
      <c r="B24" s="22" t="inlineStr">
        <is>
          <t>Tasa de falla esperada (AFR - Annualized Failure Rate): indique AFR comprometido en el contrato por tipo de medidor y esquema de penalidades si se excede.</t>
        </is>
      </c>
      <c r="C24" s="26" t="inlineStr">
        <is>
          <t>Mandatorio</t>
        </is>
      </c>
      <c r="D24" s="23" t="n">
        <v>3</v>
      </c>
      <c r="E24" s="27" t="n"/>
      <c r="F24" s="28" t="n"/>
      <c r="G24" s="28" t="n"/>
      <c r="H24" s="29">
        <f>IF(E24="No Aplica",0,D24)</f>
        <v/>
      </c>
      <c r="I24" s="29">
        <f>IF(E24="Cumple",D24,IF(E24="Cumple Parcialmente",D24*0.5,IF(E24="No Cumple",0,0)))</f>
        <v/>
      </c>
    </row>
    <row r="25" ht="49.5" customHeight="1" s="18">
      <c r="A25" s="23" t="inlineStr">
        <is>
          <t>GAR-22</t>
        </is>
      </c>
      <c r="B25" s="22" t="inlineStr">
        <is>
          <t>Certificación de cumplimiento RoHS y WEEE de los dispositivos. Responsabilidad ambiental de EL CONTRATISTA en la disposición final de dispositivos retirados.</t>
        </is>
      </c>
      <c r="C25" s="27" t="inlineStr">
        <is>
          <t>Deseable</t>
        </is>
      </c>
      <c r="D25" s="23" t="n">
        <v>2</v>
      </c>
      <c r="E25" s="27" t="n"/>
      <c r="F25" s="28" t="n"/>
      <c r="G25" s="28" t="n"/>
      <c r="H25" s="29">
        <f>IF(E25="No Aplica",0,D25)</f>
        <v/>
      </c>
      <c r="I25" s="29">
        <f>IF(E25="Cumple",D25,IF(E25="Cumple Parcialmente",D25*0.5,IF(E25="No Cumple",0,0)))</f>
        <v/>
      </c>
    </row>
    <row r="26" ht="60" customHeight="1" s="18">
      <c r="A26" s="23" t="inlineStr">
        <is>
          <t>GAR-23</t>
        </is>
      </c>
      <c r="B26" s="22" t="inlineStr">
        <is>
          <t>Póliza de Responsabilidad Civil de EL CONTRATISTA vigente durante toda la ejecución del contrato, con cobertura mínima de USD 500,000 (quinientos mil dólares estadounidenses) anuales. Debe cubrir daños a personas y a la propiedad derivados de las actividades de instalación, mantenimiento y operación en premisa del cliente final. Adjunte copia de la póliza vigente e indique compañía aseguradora, cobertura, deducibles y exclusiones.</t>
        </is>
      </c>
      <c r="C26" s="26" t="inlineStr">
        <is>
          <t>Mandatorio</t>
        </is>
      </c>
      <c r="D26" s="23" t="n">
        <v>3</v>
      </c>
      <c r="E26" s="27" t="n"/>
      <c r="F26" s="28" t="n"/>
      <c r="G26" s="28" t="n"/>
      <c r="H26" s="29">
        <f>IF(E26="No Aplica",0,D26)</f>
        <v/>
      </c>
      <c r="I26" s="29">
        <f>IF(E26="Cumple",D26,IF(E26="Cumple Parcialmente",D26*0.5,IF(E26="No Cumple",0,0)))</f>
        <v/>
      </c>
    </row>
    <row r="27" ht="49.5" customHeight="1" s="18">
      <c r="A27" s="23" t="inlineStr">
        <is>
          <t>GAR-24</t>
        </is>
      </c>
      <c r="B27" s="22" t="inlineStr">
        <is>
          <t>Garantía bancaria (o póliza de fianza) de fiel cumplimiento del contrato, vigente durante toda la ejecución, con monto mínimo equivalente al 10% del valor total del contrato. Indique entidad emisora, monto, forma de constitución y plazo.</t>
        </is>
      </c>
      <c r="C27" s="26" t="inlineStr">
        <is>
          <t>Mandatorio</t>
        </is>
      </c>
      <c r="D27" s="23" t="n">
        <v>3</v>
      </c>
      <c r="E27" s="27" t="n"/>
      <c r="F27" s="28" t="n"/>
      <c r="G27" s="28" t="n"/>
      <c r="H27" s="29">
        <f>IF(E27="No Aplica",0,D27)</f>
        <v/>
      </c>
      <c r="I27" s="29">
        <f>IF(E27="Cumple",D27,IF(E27="Cumple Parcialmente",D27*0.5,IF(E27="No Cumple",0,0)))</f>
        <v/>
      </c>
    </row>
    <row r="28"/>
    <row r="29" ht="27.75" customHeight="1" s="18">
      <c r="A29" s="30" t="inlineStr">
        <is>
          <t>摘要</t>
        </is>
      </c>
      <c r="B29" s="19" t="inlineStr">
        <is>
          <t>总要求/总权重/有效权重/获得分数/部分合规率</t>
        </is>
      </c>
      <c r="C29" s="23" t="n">
        <v>24</v>
      </c>
      <c r="D29" s="23">
        <f>SUM(D4:D27)</f>
        <v/>
      </c>
      <c r="E29" s="31" t="inlineStr">
        <is>
          <t>有效权重:</t>
        </is>
      </c>
      <c r="F29" s="23">
        <f>SUM(H4:H27)</f>
        <v/>
      </c>
      <c r="G29" s="32" t="inlineStr">
        <is>
          <t>合规率:</t>
        </is>
      </c>
      <c r="H29" s="33">
        <f>IFERROR(SUM(I4:I27)/SUM(H4:H27),0)</f>
        <v/>
      </c>
    </row>
  </sheetData>
  <mergeCells count="2">
    <mergeCell ref="A1:I1"/>
    <mergeCell ref="A2:I2"/>
  </mergeCells>
  <conditionalFormatting sqref="E4:E1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conditionalFormatting sqref="E4:E18">
    <cfRule type="expression" priority="6" dxfId="0">
      <formula>$E4="Cumple"</formula>
    </cfRule>
    <cfRule type="expression" priority="7" dxfId="2">
      <formula>$E4="Cumple Parcialmente"</formula>
    </cfRule>
    <cfRule type="expression" priority="8" dxfId="3">
      <formula>$E4="No Cumple"</formula>
    </cfRule>
    <cfRule type="expression" priority="9" dxfId="4">
      <formula>$E4="No Aplica"</formula>
    </cfRule>
  </conditionalFormatting>
  <conditionalFormatting sqref="E4:E27">
    <cfRule type="expression" priority="10" dxfId="0">
      <formula>$E4="Cumple"</formula>
    </cfRule>
    <cfRule type="expression" priority="11" dxfId="2">
      <formula>$E4="Cumple Parcialmente"</formula>
    </cfRule>
    <cfRule type="expression" priority="12" dxfId="3">
      <formula>$E4="No Cumple"</formula>
    </cfRule>
    <cfRule type="expression" priority="13"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2.xml><?xml version="1.0" encoding="utf-8"?>
<worksheet xmlns="http://schemas.openxmlformats.org/spreadsheetml/2006/main">
  <sheetPr>
    <outlinePr summaryBelow="1" summaryRight="1"/>
    <pageSetUpPr/>
  </sheetPr>
  <dimension ref="A1:I13"/>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11. CAPACITACIÓN Y DOCUMENTACIÓN</t>
        </is>
      </c>
    </row>
    <row r="2" ht="31.5" customHeight="1" s="18">
      <c r="A2" s="1" t="inlineStr">
        <is>
          <t>编号</t>
        </is>
      </c>
      <c r="B2" s="1" t="inlineStr">
        <is>
          <t>要求</t>
        </is>
      </c>
      <c r="C2" s="1" t="inlineStr">
        <is>
          <t>关键性</t>
        </is>
      </c>
      <c r="D2" s="1" t="inlineStr">
        <is>
          <t>权重</t>
        </is>
      </c>
      <c r="E2" s="1" t="inlineStr">
        <is>
          <t>合规级别</t>
        </is>
      </c>
      <c r="F2" s="1" t="inlineStr">
        <is>
          <t>评论/依据</t>
        </is>
      </c>
      <c r="G2" s="1" t="inlineStr">
        <is>
          <t>参考文档(文件/页码/章节)</t>
        </is>
      </c>
      <c r="H2" s="1" t="inlineStr">
        <is>
          <t>有效权重</t>
        </is>
      </c>
      <c r="I2" s="1" t="inlineStr">
        <is>
          <t>获得分数</t>
        </is>
      </c>
    </row>
    <row r="3" ht="36" customHeight="1" s="18">
      <c r="A3" s="23" t="inlineStr">
        <is>
          <t>CAP-01</t>
        </is>
      </c>
      <c r="B3" s="22" t="inlineStr">
        <is>
          <t>Plan de capacitación técnica para personal de Claro (operación, administración, integración, seguridad). Indique horas, modalidad y contenido.</t>
        </is>
      </c>
      <c r="C3" s="26" t="inlineStr">
        <is>
          <t>Mandatorio</t>
        </is>
      </c>
      <c r="D3" s="23" t="n">
        <v>3</v>
      </c>
      <c r="E3" s="27" t="n"/>
      <c r="F3" s="28" t="n"/>
      <c r="G3" s="28" t="n"/>
      <c r="H3" s="29">
        <f>IF(E3="No Aplica",0,D3)</f>
        <v/>
      </c>
      <c r="I3" s="29">
        <f>IF(E3="Cumple",D3,IF(E3="Cumple Parcialmente",D3*0.5,IF(E3="No Cumple",0,0)))</f>
        <v/>
      </c>
    </row>
    <row r="4" ht="36" customHeight="1" s="18">
      <c r="A4" s="23" t="inlineStr">
        <is>
          <t>CAP-02</t>
        </is>
      </c>
      <c r="B4" s="22" t="inlineStr">
        <is>
          <t>Capacitación para personal operativo (mesa de servicio, primer nivel, supervisión). Modalidad presencial en sitio en Santo Domingo.</t>
        </is>
      </c>
      <c r="C4" s="26" t="inlineStr">
        <is>
          <t>Mandatorio</t>
        </is>
      </c>
      <c r="D4" s="23" t="n">
        <v>2</v>
      </c>
      <c r="E4" s="27" t="n"/>
      <c r="F4" s="28" t="n"/>
      <c r="G4" s="28" t="n"/>
      <c r="H4" s="29">
        <f>IF(E4="No Aplica",0,D4)</f>
        <v/>
      </c>
      <c r="I4" s="29">
        <f>IF(E4="Cumple",D4,IF(E4="Cumple Parcialmente",D4*0.5,IF(E4="No Cumple",0,0)))</f>
        <v/>
      </c>
    </row>
    <row r="5" ht="36" customHeight="1" s="18">
      <c r="A5" s="23" t="inlineStr">
        <is>
          <t>CAP-03</t>
        </is>
      </c>
      <c r="B5" s="22" t="inlineStr">
        <is>
          <t>Material de capacitación en español: manuales, videos, laboratorio de pruebas, ambiente sandbox.</t>
        </is>
      </c>
      <c r="C5" s="26" t="inlineStr">
        <is>
          <t>Mandatorio</t>
        </is>
      </c>
      <c r="D5" s="23" t="n">
        <v>2</v>
      </c>
      <c r="E5" s="27" t="n"/>
      <c r="F5" s="28" t="n"/>
      <c r="G5" s="28" t="n"/>
      <c r="H5" s="29">
        <f>IF(E5="No Aplica",0,D5)</f>
        <v/>
      </c>
      <c r="I5" s="29">
        <f>IF(E5="Cumple",D5,IF(E5="Cumple Parcialmente",D5*0.5,IF(E5="No Cumple",0,0)))</f>
        <v/>
      </c>
    </row>
    <row r="6" ht="36" customHeight="1" s="18">
      <c r="A6" s="23" t="inlineStr">
        <is>
          <t>CAP-04</t>
        </is>
      </c>
      <c r="B6" s="22" t="inlineStr">
        <is>
          <t>Certificaciones para personal Claro: el proveedor debe emitir constancias/certificados al personal capacitado.</t>
        </is>
      </c>
      <c r="C6" s="26" t="inlineStr">
        <is>
          <t>Mandatorio</t>
        </is>
      </c>
      <c r="D6" s="23" t="n">
        <v>2</v>
      </c>
      <c r="E6" s="27" t="n"/>
      <c r="F6" s="28" t="n"/>
      <c r="G6" s="28" t="n"/>
      <c r="H6" s="29">
        <f>IF(E6="No Aplica",0,D6)</f>
        <v/>
      </c>
      <c r="I6" s="29">
        <f>IF(E6="Cumple",D6,IF(E6="Cumple Parcialmente",D6*0.5,IF(E6="No Cumple",0,0)))</f>
        <v/>
      </c>
    </row>
    <row r="7" ht="36" customHeight="1" s="18">
      <c r="A7" s="23" t="inlineStr">
        <is>
          <t>CAP-05</t>
        </is>
      </c>
      <c r="B7" s="22" t="inlineStr">
        <is>
          <t>Entrega de documentación técnica: arquitectura, manual de administración, manual de operación, manual de API, guía de troubleshooting.</t>
        </is>
      </c>
      <c r="C7" s="26" t="inlineStr">
        <is>
          <t>Mandatorio</t>
        </is>
      </c>
      <c r="D7" s="23" t="n">
        <v>3</v>
      </c>
      <c r="E7" s="27" t="n"/>
      <c r="F7" s="28" t="n"/>
      <c r="G7" s="28" t="n"/>
      <c r="H7" s="29">
        <f>IF(E7="No Aplica",0,D7)</f>
        <v/>
      </c>
      <c r="I7" s="29">
        <f>IF(E7="Cumple",D7,IF(E7="Cumple Parcialmente",D7*0.5,IF(E7="No Cumple",0,0)))</f>
        <v/>
      </c>
    </row>
    <row r="8" ht="36" customHeight="1" s="18">
      <c r="A8" s="23" t="inlineStr">
        <is>
          <t>CAP-06</t>
        </is>
      </c>
      <c r="B8" s="22" t="inlineStr">
        <is>
          <t>Entrega de documentación de dispositivo: ficha técnica, manual de instalación, diagramas, hojas de seguridad.</t>
        </is>
      </c>
      <c r="C8" s="26" t="inlineStr">
        <is>
          <t>Mandatorio</t>
        </is>
      </c>
      <c r="D8" s="23" t="n">
        <v>2</v>
      </c>
      <c r="E8" s="27" t="n"/>
      <c r="F8" s="28" t="n"/>
      <c r="G8" s="28" t="n"/>
      <c r="H8" s="29">
        <f>IF(E8="No Aplica",0,D8)</f>
        <v/>
      </c>
      <c r="I8" s="29">
        <f>IF(E8="Cumple",D8,IF(E8="Cumple Parcialmente",D8*0.5,IF(E8="No Cumple",0,0)))</f>
        <v/>
      </c>
    </row>
    <row r="9" ht="36" customHeight="1" s="18">
      <c r="A9" s="23" t="inlineStr">
        <is>
          <t>CAP-07</t>
        </is>
      </c>
      <c r="B9" s="22" t="inlineStr">
        <is>
          <t>Plan de knowledge transfer (KT) para asegurar continuidad operativa en Claro al término del contrato.</t>
        </is>
      </c>
      <c r="C9" s="26" t="inlineStr">
        <is>
          <t>Mandatorio</t>
        </is>
      </c>
      <c r="D9" s="23" t="n">
        <v>2</v>
      </c>
      <c r="E9" s="27" t="n"/>
      <c r="F9" s="28" t="n"/>
      <c r="G9" s="28" t="n"/>
      <c r="H9" s="29">
        <f>IF(E9="No Aplica",0,D9)</f>
        <v/>
      </c>
      <c r="I9" s="29">
        <f>IF(E9="Cumple",D9,IF(E9="Cumple Parcialmente",D9*0.5,IF(E9="No Cumple",0,0)))</f>
        <v/>
      </c>
    </row>
    <row r="10" ht="36" customHeight="1" s="18">
      <c r="A10" s="23" t="inlineStr">
        <is>
          <t>CAP-08</t>
        </is>
      </c>
      <c r="B10" s="22" t="inlineStr">
        <is>
          <t>Base de conocimiento (KB) online actualizada, con búsqueda, acceso para usuarios de Claro.</t>
        </is>
      </c>
      <c r="C10" s="27" t="inlineStr">
        <is>
          <t>Deseable</t>
        </is>
      </c>
      <c r="D10" s="23" t="n">
        <v>1</v>
      </c>
      <c r="E10" s="27" t="n"/>
      <c r="F10" s="28" t="n"/>
      <c r="G10" s="28" t="n"/>
      <c r="H10" s="29">
        <f>IF(E10="No Aplica",0,D10)</f>
        <v/>
      </c>
      <c r="I10" s="29">
        <f>IF(E10="Cumple",D10,IF(E10="Cumple Parcialmente",D10*0.5,IF(E10="No Cumple",0,0)))</f>
        <v/>
      </c>
    </row>
    <row r="11" ht="36" customHeight="1" s="18">
      <c r="A11" s="23" t="inlineStr">
        <is>
          <t>CAP-09</t>
        </is>
      </c>
      <c r="B11" s="22" t="inlineStr">
        <is>
          <t>Capacitación de refresco anual sin costo adicional para el personal de Claro.</t>
        </is>
      </c>
      <c r="C11" s="26" t="inlineStr">
        <is>
          <t>Mandatorio</t>
        </is>
      </c>
      <c r="D11" s="23" t="n">
        <v>2</v>
      </c>
      <c r="E11" s="27" t="n"/>
      <c r="F11" s="28" t="n"/>
      <c r="G11" s="28" t="n"/>
      <c r="H11" s="29">
        <f>IF(E11="No Aplica",0,D11)</f>
        <v/>
      </c>
      <c r="I11" s="29">
        <f>IF(E11="Cumple",D11,IF(E11="Cumple Parcialmente",D11*0.5,IF(E11="No Cumple",0,0)))</f>
        <v/>
      </c>
    </row>
    <row r="12"/>
    <row r="13" ht="25.5" customHeight="1" s="18">
      <c r="A13" s="30" t="inlineStr">
        <is>
          <t>摘要</t>
        </is>
      </c>
      <c r="B13" s="19" t="inlineStr">
        <is>
          <t>总要求/总权重/有效权重/获得分数/部分合规率</t>
        </is>
      </c>
      <c r="C13" s="23">
        <f>9</f>
        <v/>
      </c>
      <c r="D13" s="23">
        <f>SUM(D3:D11)</f>
        <v/>
      </c>
      <c r="E13" s="31" t="inlineStr">
        <is>
          <t>有效权重:</t>
        </is>
      </c>
      <c r="F13" s="23">
        <f>SUM(H3:H11)</f>
        <v/>
      </c>
      <c r="G13" s="32" t="inlineStr">
        <is>
          <t>合规率:</t>
        </is>
      </c>
      <c r="H13" s="33">
        <f>IFERROR(SUM(I3:I11)/SUM(H3:H11),0)</f>
        <v/>
      </c>
    </row>
  </sheetData>
  <mergeCells count="1">
    <mergeCell ref="A1:I1"/>
  </mergeCells>
  <conditionalFormatting sqref="E3:E11">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1"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3.xml><?xml version="1.0" encoding="utf-8"?>
<worksheet xmlns="http://schemas.openxmlformats.org/spreadsheetml/2006/main">
  <sheetPr>
    <outlinePr summaryBelow="1" summaryRight="1"/>
    <pageSetUpPr/>
  </sheetPr>
  <dimension ref="A1:I22"/>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12. MODELO COMERCIAL Y FINANCIERO</t>
        </is>
      </c>
    </row>
    <row r="2" ht="31.5" customHeight="1" s="18">
      <c r="A2" s="1" t="inlineStr">
        <is>
          <t>编号</t>
        </is>
      </c>
      <c r="B2" s="1" t="inlineStr">
        <is>
          <t>要求</t>
        </is>
      </c>
      <c r="C2" s="1" t="inlineStr">
        <is>
          <t>关键性</t>
        </is>
      </c>
      <c r="D2" s="1" t="inlineStr">
        <is>
          <t>权重</t>
        </is>
      </c>
      <c r="E2" s="1" t="inlineStr">
        <is>
          <t>合规级别</t>
        </is>
      </c>
      <c r="F2" s="1" t="inlineStr">
        <is>
          <t>评论/依据</t>
        </is>
      </c>
      <c r="G2" s="1" t="inlineStr">
        <is>
          <t>参考文档(文件/页码/章节)</t>
        </is>
      </c>
      <c r="H2" s="1" t="inlineStr">
        <is>
          <t>有效权重</t>
        </is>
      </c>
      <c r="I2" s="1" t="inlineStr">
        <is>
          <t>获得分数</t>
        </is>
      </c>
    </row>
    <row r="3" ht="36" customHeight="1" s="18">
      <c r="A3" s="23" t="inlineStr">
        <is>
          <t>COM-01</t>
        </is>
      </c>
      <c r="B3" s="22" t="inlineStr">
        <is>
          <t>Modelo comercial propuesto: CAPEX (adquisición de equipos), OPEX (suscripción), híbrido. Detalle cada componente.</t>
        </is>
      </c>
      <c r="C3" s="26" t="inlineStr">
        <is>
          <t>Mandatorio</t>
        </is>
      </c>
      <c r="D3" s="23" t="n">
        <v>3</v>
      </c>
      <c r="E3" s="27" t="n"/>
      <c r="F3" s="28" t="n"/>
      <c r="G3" s="28" t="n"/>
      <c r="H3" s="29">
        <f>IF(E3="No Aplica",0,D3)</f>
        <v/>
      </c>
      <c r="I3" s="29">
        <f>IF(E3="Cumple",D3,IF(E3="Cumple Parcialmente",D3*0.5,IF(E3="No Cumple",0,0)))</f>
        <v/>
      </c>
    </row>
    <row r="4" ht="36" customHeight="1" s="18">
      <c r="A4" s="23" t="inlineStr">
        <is>
          <t>COM-02</t>
        </is>
      </c>
      <c r="B4" s="22" t="inlineStr">
        <is>
          <t>Precio unitario de dispositivos por modelo (USD) en modalidad CAPEX, con escalas de volumen y vigencia.</t>
        </is>
      </c>
      <c r="C4" s="26" t="inlineStr">
        <is>
          <t>Mandatorio</t>
        </is>
      </c>
      <c r="D4" s="23" t="n">
        <v>3</v>
      </c>
      <c r="E4" s="27" t="n"/>
      <c r="F4" s="28" t="n"/>
      <c r="G4" s="28" t="n"/>
      <c r="H4" s="29">
        <f>IF(E4="No Aplica",0,D4)</f>
        <v/>
      </c>
      <c r="I4" s="29">
        <f>IF(E4="Cumple",D4,IF(E4="Cumple Parcialmente",D4*0.5,IF(E4="No Cumple",0,0)))</f>
        <v/>
      </c>
    </row>
    <row r="5" ht="36" customHeight="1" s="18">
      <c r="A5" s="23" t="inlineStr">
        <is>
          <t>COM-03</t>
        </is>
      </c>
      <c r="B5" s="22" t="inlineStr">
        <is>
          <t>Tarifa mensual por dispositivo gestionado en modalidad OPEX/suscripción (USD/dispositivo/mes), con escalas por volumen.</t>
        </is>
      </c>
      <c r="C5" s="26" t="inlineStr">
        <is>
          <t>Mandatorio</t>
        </is>
      </c>
      <c r="D5" s="23" t="n">
        <v>3</v>
      </c>
      <c r="E5" s="27" t="n"/>
      <c r="F5" s="28" t="n"/>
      <c r="G5" s="28" t="n"/>
      <c r="H5" s="29">
        <f>IF(E5="No Aplica",0,D5)</f>
        <v/>
      </c>
      <c r="I5" s="29">
        <f>IF(E5="Cumple",D5,IF(E5="Cumple Parcialmente",D5*0.5,IF(E5="No Cumple",0,0)))</f>
        <v/>
      </c>
    </row>
    <row r="6" ht="36" customHeight="1" s="18">
      <c r="A6" s="23" t="inlineStr">
        <is>
          <t>COM-04</t>
        </is>
      </c>
      <c r="B6" s="22" t="inlineStr">
        <is>
          <t>Costo de la plataforma: modalidad (licenciamiento perpetuo, suscripción por tenant, por dispositivo). Detalle.</t>
        </is>
      </c>
      <c r="C6" s="26" t="inlineStr">
        <is>
          <t>Mandatorio</t>
        </is>
      </c>
      <c r="D6" s="23" t="n">
        <v>3</v>
      </c>
      <c r="E6" s="27" t="n"/>
      <c r="F6" s="28" t="n"/>
      <c r="G6" s="28" t="n"/>
      <c r="H6" s="29">
        <f>IF(E6="No Aplica",0,D6)</f>
        <v/>
      </c>
      <c r="I6" s="29">
        <f>IF(E6="Cumple",D6,IF(E6="Cumple Parcialmente",D6*0.5,IF(E6="No Cumple",0,0)))</f>
        <v/>
      </c>
    </row>
    <row r="7" ht="36" customHeight="1" s="18">
      <c r="A7" s="23" t="inlineStr">
        <is>
          <t>COM-05</t>
        </is>
      </c>
      <c r="B7" s="22" t="inlineStr">
        <is>
          <t>Costo de instalación por tipo de medidor y por zona geográfica (urbana metropolitana, urbana provincial, rural). Incluya logística.</t>
        </is>
      </c>
      <c r="C7" s="26" t="inlineStr">
        <is>
          <t>Mandatorio</t>
        </is>
      </c>
      <c r="D7" s="23" t="n">
        <v>3</v>
      </c>
      <c r="E7" s="27" t="n"/>
      <c r="F7" s="28" t="n"/>
      <c r="G7" s="28" t="n"/>
      <c r="H7" s="29">
        <f>IF(E7="No Aplica",0,D7)</f>
        <v/>
      </c>
      <c r="I7" s="29">
        <f>IF(E7="Cumple",D7,IF(E7="Cumple Parcialmente",D7*0.5,IF(E7="No Cumple",0,0)))</f>
        <v/>
      </c>
    </row>
    <row r="8" ht="36" customHeight="1" s="18">
      <c r="A8" s="23" t="inlineStr">
        <is>
          <t>COM-06</t>
        </is>
      </c>
      <c r="B8" s="22" t="inlineStr">
        <is>
          <t>Costo de servicios profesionales iniciales: implementación, integración, personalización, capacitación. Desglose por fase.</t>
        </is>
      </c>
      <c r="C8" s="26" t="inlineStr">
        <is>
          <t>Mandatorio</t>
        </is>
      </c>
      <c r="D8" s="23" t="n">
        <v>3</v>
      </c>
      <c r="E8" s="27" t="n"/>
      <c r="F8" s="28" t="n"/>
      <c r="G8" s="28" t="n"/>
      <c r="H8" s="29">
        <f>IF(E8="No Aplica",0,D8)</f>
        <v/>
      </c>
      <c r="I8" s="29">
        <f>IF(E8="Cumple",D8,IF(E8="Cumple Parcialmente",D8*0.5,IF(E8="No Cumple",0,0)))</f>
        <v/>
      </c>
    </row>
    <row r="9" ht="36" customHeight="1" s="18">
      <c r="A9" s="23" t="inlineStr">
        <is>
          <t>COM-07</t>
        </is>
      </c>
      <c r="B9" s="22" t="inlineStr">
        <is>
          <t>Esquema de financiamiento de equipos: plazos, tasas, moneda, garantías. Indique si el proveedor lo ofrece directo o vía terceros.</t>
        </is>
      </c>
      <c r="C9" s="27" t="inlineStr">
        <is>
          <t>Deseable</t>
        </is>
      </c>
      <c r="D9" s="23" t="n">
        <v>2</v>
      </c>
      <c r="E9" s="27" t="n"/>
      <c r="F9" s="28" t="n"/>
      <c r="G9" s="28" t="n"/>
      <c r="H9" s="29">
        <f>IF(E9="No Aplica",0,D9)</f>
        <v/>
      </c>
      <c r="I9" s="29">
        <f>IF(E9="Cumple",D9,IF(E9="Cumple Parcialmente",D9*0.5,IF(E9="No Cumple",0,0)))</f>
        <v/>
      </c>
    </row>
    <row r="10" ht="36" customHeight="1" s="18">
      <c r="A10" s="23" t="inlineStr">
        <is>
          <t>COM-08</t>
        </is>
      </c>
      <c r="B10" s="22" t="inlineStr">
        <is>
          <t>Condiciones de pago: plazo, moneda (USD), forma de pago, anticipos requeridos.</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COM-09</t>
        </is>
      </c>
      <c r="B11" s="22" t="inlineStr">
        <is>
          <t>Política de ajuste de precios en el tiempo: indexación, fórmula de revisión, periodicidad.</t>
        </is>
      </c>
      <c r="C11" s="26" t="inlineStr">
        <is>
          <t>Mandatorio</t>
        </is>
      </c>
      <c r="D11" s="23" t="n">
        <v>2</v>
      </c>
      <c r="E11" s="27" t="n"/>
      <c r="F11" s="28" t="n"/>
      <c r="G11" s="28" t="n"/>
      <c r="H11" s="29">
        <f>IF(E11="No Aplica",0,D11)</f>
        <v/>
      </c>
      <c r="I11" s="29">
        <f>IF(E11="Cumple",D11,IF(E11="Cumple Parcialmente",D11*0.5,IF(E11="No Cumple",0,0)))</f>
        <v/>
      </c>
    </row>
    <row r="12" ht="36" customHeight="1" s="18">
      <c r="A12" s="23" t="inlineStr">
        <is>
          <t>COM-10</t>
        </is>
      </c>
      <c r="B12" s="22" t="inlineStr">
        <is>
          <t>Vigencia de la oferta: mínimo 90 días calendario desde la entrega.</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COM-11</t>
        </is>
      </c>
      <c r="B13" s="22" t="inlineStr">
        <is>
          <t>Modelo de remuneración por proyecto de instalación masiva: precio unitario, por hito, mixto. Proponga esquema.</t>
        </is>
      </c>
      <c r="C13" s="26" t="inlineStr">
        <is>
          <t>Mandatorio</t>
        </is>
      </c>
      <c r="D13" s="23" t="n">
        <v>3</v>
      </c>
      <c r="E13" s="27" t="n"/>
      <c r="F13" s="28" t="n"/>
      <c r="G13" s="28" t="n"/>
      <c r="H13" s="29">
        <f>IF(E13="No Aplica",0,D13)</f>
        <v/>
      </c>
      <c r="I13" s="29">
        <f>IF(E13="Cumple",D13,IF(E13="Cumple Parcialmente",D13*0.5,IF(E13="No Cumple",0,0)))</f>
        <v/>
      </c>
    </row>
    <row r="14" ht="36" customHeight="1" s="18">
      <c r="A14" s="23" t="inlineStr">
        <is>
          <t>COM-12</t>
        </is>
      </c>
      <c r="B14" s="22" t="inlineStr">
        <is>
          <t>Matriz RACI del proyecto: roles y responsabilidades claras entre proveedor, Claro y cliente final.</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COM-13</t>
        </is>
      </c>
      <c r="B15" s="22" t="inlineStr">
        <is>
          <t>Presentación de propuesta en dólares estadounidenses (USD). Desglose de impuestos por separado.</t>
        </is>
      </c>
      <c r="C15" s="26" t="inlineStr">
        <is>
          <t>Mandatorio</t>
        </is>
      </c>
      <c r="D15" s="23" t="n">
        <v>3</v>
      </c>
      <c r="E15" s="27" t="n"/>
      <c r="F15" s="28" t="n"/>
      <c r="G15" s="28" t="n"/>
      <c r="H15" s="29">
        <f>IF(E15="No Aplica",0,D15)</f>
        <v/>
      </c>
      <c r="I15" s="29">
        <f>IF(E15="Cumple",D15,IF(E15="Cumple Parcialmente",D15*0.5,IF(E15="No Cumple",0,0)))</f>
        <v/>
      </c>
    </row>
    <row r="16" ht="36" customHeight="1" s="18">
      <c r="A16" s="23" t="inlineStr">
        <is>
          <t>COM-14</t>
        </is>
      </c>
      <c r="B16" s="22" t="inlineStr">
        <is>
          <t>Capacidad del proveedor para facturar a Claro desde una entidad local dominicana o soportar la operación comercial local.</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COM-15</t>
        </is>
      </c>
      <c r="B17" s="22" t="inlineStr">
        <is>
          <t>Cláusulas de salida del contrato: condiciones, penalidades, continuidad del servicio durante transición, obligaciones de reversibilidad.</t>
        </is>
      </c>
      <c r="C17" s="26" t="inlineStr">
        <is>
          <t>Mandatorio</t>
        </is>
      </c>
      <c r="D17" s="23" t="n">
        <v>3</v>
      </c>
      <c r="E17" s="27" t="n"/>
      <c r="F17" s="28" t="n"/>
      <c r="G17" s="28" t="n"/>
      <c r="H17" s="29">
        <f>IF(E17="No Aplica",0,D17)</f>
        <v/>
      </c>
      <c r="I17" s="29">
        <f>IF(E17="Cumple",D17,IF(E17="Cumple Parcialmente",D17*0.5,IF(E17="No Cumple",0,0)))</f>
        <v/>
      </c>
    </row>
    <row r="18" ht="36" customHeight="1" s="18">
      <c r="A18" s="23" t="inlineStr">
        <is>
          <t>COM-16</t>
        </is>
      </c>
      <c r="B18" s="22" t="inlineStr">
        <is>
          <t>Propiedad intelectual: declaración de propiedad de la data, licenciamiento de la plataforma, derechos residuales post-contrato.</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COM-17</t>
        </is>
      </c>
      <c r="B19" s="22" t="inlineStr">
        <is>
          <t>Cumplimiento con el Acuerdo de Confidencialidad (NDA) previo a la presentación de la propuesta.</t>
        </is>
      </c>
      <c r="C19" s="26" t="inlineStr">
        <is>
          <t>Mandatorio</t>
        </is>
      </c>
      <c r="D19" s="23" t="n">
        <v>3</v>
      </c>
      <c r="E19" s="27" t="n"/>
      <c r="F19" s="28" t="n"/>
      <c r="G19" s="28" t="n"/>
      <c r="H19" s="29">
        <f>IF(E19="No Aplica",0,D19)</f>
        <v/>
      </c>
      <c r="I19" s="29">
        <f>IF(E19="Cumple",D19,IF(E19="Cumple Parcialmente",D19*0.5,IF(E19="No Cumple",0,0)))</f>
        <v/>
      </c>
    </row>
    <row r="20" ht="36" customHeight="1" s="18">
      <c r="A20" s="23" t="inlineStr">
        <is>
          <t>COM-18</t>
        </is>
      </c>
      <c r="B20" s="22" t="inlineStr">
        <is>
          <t>Disponibilidad del proveedor para extender la oferta a otras empresas del Grupo América Móvil bajo las mismas condiciones comerciales.</t>
        </is>
      </c>
      <c r="C20" s="27" t="inlineStr">
        <is>
          <t>Deseable</t>
        </is>
      </c>
      <c r="D20" s="23" t="n">
        <v>2</v>
      </c>
      <c r="E20" s="27" t="n"/>
      <c r="F20" s="28" t="n"/>
      <c r="G20" s="28" t="n"/>
      <c r="H20" s="29">
        <f>IF(E20="No Aplica",0,D20)</f>
        <v/>
      </c>
      <c r="I20" s="29">
        <f>IF(E20="Cumple",D20,IF(E20="Cumple Parcialmente",D20*0.5,IF(E20="No Cumple",0,0)))</f>
        <v/>
      </c>
    </row>
    <row r="21"/>
    <row r="22" ht="25.5" customHeight="1" s="18">
      <c r="A22" s="30" t="inlineStr">
        <is>
          <t>摘要</t>
        </is>
      </c>
      <c r="B22" s="19" t="inlineStr">
        <is>
          <t>总要求/总权重/有效权重/获得分数/部分合规率</t>
        </is>
      </c>
      <c r="C22" s="23">
        <f>18</f>
        <v/>
      </c>
      <c r="D22" s="23">
        <f>SUM(D3:D20)</f>
        <v/>
      </c>
      <c r="E22" s="31" t="inlineStr">
        <is>
          <t>有效权重:</t>
        </is>
      </c>
      <c r="F22" s="23">
        <f>SUM(H3:H20)</f>
        <v/>
      </c>
      <c r="G22" s="32" t="inlineStr">
        <is>
          <t>合规率:</t>
        </is>
      </c>
      <c r="H22" s="33">
        <f>IFERROR(SUM(I3:I20)/SUM(H3:H20),0)</f>
        <v/>
      </c>
    </row>
  </sheetData>
  <mergeCells count="1">
    <mergeCell ref="A1:I1"/>
  </mergeCells>
  <conditionalFormatting sqref="E3:E20">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20"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4.xml><?xml version="1.0" encoding="utf-8"?>
<worksheet xmlns="http://schemas.openxmlformats.org/spreadsheetml/2006/main">
  <sheetPr>
    <outlinePr summaryBelow="1" summaryRight="1"/>
    <pageSetUpPr/>
  </sheetPr>
  <dimension ref="A1:H29"/>
  <sheetViews>
    <sheetView showGridLines="0" zoomScaleNormal="100" workbookViewId="0">
      <pane ySplit="3" topLeftCell="A15" activePane="bottomLeft" state="frozen"/>
      <selection pane="bottomLeft" activeCell="N13" sqref="N13"/>
    </sheetView>
  </sheetViews>
  <sheetFormatPr baseColWidth="8" defaultColWidth="8.5703125" defaultRowHeight="14.45"/>
  <cols>
    <col width="4" customWidth="1" style="18" min="1" max="1"/>
    <col width="40" customWidth="1" style="18" min="2" max="2"/>
    <col width="16" customWidth="1" style="18" min="3" max="7"/>
    <col width="18" customWidth="1" style="18" min="8" max="8"/>
  </cols>
  <sheetData>
    <row r="1" ht="27.75" customHeight="1" s="18">
      <c r="A1" s="10" t="inlineStr">
        <is>
          <t>13. VOLÚMENES PROYECTADOS — ÓRDENES DE COMPRA E INSTALACIONES</t>
        </is>
      </c>
    </row>
    <row r="2" ht="49.5" customHeight="1" s="18">
      <c r="A2" s="14" t="inlineStr">
        <is>
          <t>Los volúmenes presentados son una proyección referencial para fines de dimensionamiento de la propuesta del proveedor. No constituyen compromiso de compra por parte de Claro Dominicana. El proveedor debe usar estos volúmenes como base para su modelo de cuadrillas, cronograma, logística y propuesta comercial (ver secciones 8 y 12).</t>
        </is>
      </c>
      <c r="B2" s="34" t="n"/>
      <c r="C2" s="34" t="n"/>
      <c r="D2" s="34" t="n"/>
      <c r="E2" s="34" t="n"/>
      <c r="F2" s="34" t="n"/>
      <c r="G2" s="34" t="n"/>
      <c r="H2" s="34" t="n"/>
    </row>
    <row r="3"/>
    <row r="4" ht="21.75" customHeight="1" s="18">
      <c r="A4" s="8" t="inlineStr">
        <is>
          <t>Proyección de dispositivos por año (unidades)</t>
        </is>
      </c>
    </row>
    <row r="5" ht="31.5" customHeight="1" s="18">
      <c r="A5" s="1" t="n"/>
      <c r="B5" s="1" t="inlineStr">
        <is>
          <t>Tipo de medidor</t>
        </is>
      </c>
      <c r="C5" s="1" t="inlineStr">
        <is>
          <t>Año 1</t>
        </is>
      </c>
      <c r="D5" s="1" t="inlineStr">
        <is>
          <t>Año 2</t>
        </is>
      </c>
      <c r="E5" s="1" t="inlineStr">
        <is>
          <t>Año 3</t>
        </is>
      </c>
      <c r="F5" s="1" t="inlineStr">
        <is>
          <t>Año 4</t>
        </is>
      </c>
      <c r="G5" s="1" t="inlineStr">
        <is>
          <t>Año 5</t>
        </is>
      </c>
      <c r="H5" s="1" t="inlineStr">
        <is>
          <t>Total 5 años</t>
        </is>
      </c>
    </row>
    <row r="6" ht="21.75" customHeight="1" s="18">
      <c r="B6" s="24" t="inlineStr">
        <is>
          <t>Medidor eléctrico monofásico</t>
        </is>
      </c>
      <c r="C6" s="36" t="n"/>
      <c r="D6" s="36" t="n"/>
      <c r="E6" s="36" t="n"/>
      <c r="F6" s="36" t="n"/>
      <c r="G6" s="36" t="n"/>
      <c r="H6" s="37">
        <f>IFERROR(SUM(C6:G6),0)</f>
        <v/>
      </c>
    </row>
    <row r="7" ht="21.75" customHeight="1" s="18">
      <c r="B7" s="24" t="inlineStr">
        <is>
          <t>Medidor eléctrico bifásico</t>
        </is>
      </c>
      <c r="C7" s="36" t="n"/>
      <c r="D7" s="36" t="n"/>
      <c r="E7" s="36" t="n"/>
      <c r="F7" s="36" t="n"/>
      <c r="G7" s="36" t="n"/>
      <c r="H7" s="37">
        <f>IFERROR(SUM(C7:G7),0)</f>
        <v/>
      </c>
    </row>
    <row r="8" ht="21.75" customHeight="1" s="18">
      <c r="B8" s="24" t="inlineStr">
        <is>
          <t>Medidor eléctrico trifásico</t>
        </is>
      </c>
      <c r="C8" s="36" t="n"/>
      <c r="D8" s="36" t="n"/>
      <c r="E8" s="36" t="n"/>
      <c r="F8" s="36" t="n"/>
      <c r="G8" s="36" t="n"/>
      <c r="H8" s="37">
        <f>IFERROR(SUM(C8:G8),0)</f>
        <v/>
      </c>
    </row>
    <row r="9" ht="21.75" customHeight="1" s="18">
      <c r="B9" s="24" t="inlineStr">
        <is>
          <t>Medidor de agua</t>
        </is>
      </c>
      <c r="C9" s="36" t="n"/>
      <c r="D9" s="36" t="n"/>
      <c r="E9" s="36" t="n"/>
      <c r="F9" s="36" t="n"/>
      <c r="G9" s="36" t="n"/>
      <c r="H9" s="37">
        <f>IFERROR(SUM(C9:G9),0)</f>
        <v/>
      </c>
    </row>
    <row r="10" ht="21.75" customHeight="1" s="18">
      <c r="B10" s="24" t="inlineStr">
        <is>
          <t>Medidor de gas</t>
        </is>
      </c>
      <c r="C10" s="36" t="n"/>
      <c r="D10" s="36" t="n"/>
      <c r="E10" s="36" t="n"/>
      <c r="F10" s="36" t="n"/>
      <c r="G10" s="36" t="n"/>
      <c r="H10" s="37">
        <f>IFERROR(SUM(C10:G10),0)</f>
        <v/>
      </c>
    </row>
    <row r="11" ht="24" customHeight="1" s="18">
      <c r="B11" s="38" t="inlineStr">
        <is>
          <t>TOTAL GENERAL</t>
        </is>
      </c>
      <c r="C11" s="39">
        <f>SUM(C6:C10)</f>
        <v/>
      </c>
      <c r="D11" s="39">
        <f>SUM(D6:D10)</f>
        <v/>
      </c>
      <c r="E11" s="39">
        <f>SUM(E6:E10)</f>
        <v/>
      </c>
      <c r="F11" s="39">
        <f>SUM(F6:F10)</f>
        <v/>
      </c>
      <c r="G11" s="39">
        <f>SUM(G6:G10)</f>
        <v/>
      </c>
      <c r="H11" s="39">
        <f>SUM(H6:H10)</f>
        <v/>
      </c>
    </row>
    <row r="12"/>
    <row r="13" ht="21.75" customHeight="1" s="18">
      <c r="A13" s="8" t="inlineStr">
        <is>
          <t>Distribución geográfica estimada del despliegue</t>
        </is>
      </c>
    </row>
    <row r="14" ht="31.5" customHeight="1" s="18">
      <c r="A14" s="1" t="n"/>
      <c r="B14" s="1" t="inlineStr">
        <is>
          <t>Zona geográfica</t>
        </is>
      </c>
      <c r="C14" s="1" t="inlineStr">
        <is>
          <t>% del total</t>
        </is>
      </c>
      <c r="D14" s="1" t="inlineStr">
        <is>
          <t>Comentarios</t>
        </is>
      </c>
      <c r="E14" s="1" t="n"/>
      <c r="F14" s="1" t="n"/>
      <c r="G14" s="1" t="n"/>
      <c r="H14" s="1" t="n"/>
    </row>
    <row r="15" ht="27.6" customHeight="1" s="18">
      <c r="B15" s="24" t="inlineStr">
        <is>
          <t>Gran Santo Domingo (Distrito Nacional + SDE + SDO + SDN)</t>
        </is>
      </c>
      <c r="C15" s="40" t="n"/>
      <c r="D15" s="13" t="n"/>
      <c r="E15" s="34" t="n"/>
      <c r="F15" s="34" t="n"/>
      <c r="G15" s="34" t="n"/>
      <c r="H15" s="34" t="n"/>
    </row>
    <row r="16" ht="21.75" customHeight="1" s="18">
      <c r="B16" s="24" t="inlineStr">
        <is>
          <t>Santiago y región Cibao</t>
        </is>
      </c>
      <c r="C16" s="40" t="n"/>
      <c r="D16" s="13" t="n"/>
      <c r="E16" s="34" t="n"/>
      <c r="F16" s="34" t="n"/>
      <c r="G16" s="34" t="n"/>
      <c r="H16" s="34" t="n"/>
    </row>
    <row r="17" ht="31.5" customHeight="1" s="18">
      <c r="B17" s="24" t="inlineStr">
        <is>
          <t>Región Este (La Altagracia, La Romana, San Pedro)</t>
        </is>
      </c>
      <c r="C17" s="40" t="n"/>
      <c r="D17" s="13" t="n"/>
      <c r="E17" s="34" t="n"/>
      <c r="F17" s="34" t="n"/>
      <c r="G17" s="34" t="n"/>
      <c r="H17" s="34" t="n"/>
    </row>
    <row r="18" ht="38.1" customHeight="1" s="18">
      <c r="B18" s="24" t="inlineStr">
        <is>
          <t>Región Sur (San Cristóbal, Peravia, Azua, Barahona, otros)</t>
        </is>
      </c>
      <c r="C18" s="40" t="n"/>
      <c r="D18" s="13" t="n"/>
      <c r="E18" s="34" t="n"/>
      <c r="F18" s="34" t="n"/>
      <c r="G18" s="34" t="n"/>
      <c r="H18" s="34" t="n"/>
    </row>
    <row r="19" ht="21.75" customHeight="1" s="18">
      <c r="B19" s="24" t="inlineStr">
        <is>
          <t>Región Noroeste y Fronteriza</t>
        </is>
      </c>
      <c r="C19" s="40" t="n"/>
      <c r="D19" s="13" t="n"/>
      <c r="E19" s="34" t="n"/>
      <c r="F19" s="34" t="n"/>
      <c r="G19" s="34" t="n"/>
      <c r="H19" s="34" t="n"/>
    </row>
    <row r="20" ht="21.75" customHeight="1" s="18">
      <c r="B20" s="24" t="inlineStr">
        <is>
          <t>Otras provincias / zonas rurales</t>
        </is>
      </c>
      <c r="C20" s="40" t="n"/>
      <c r="D20" s="13" t="n"/>
      <c r="E20" s="34" t="n"/>
      <c r="F20" s="34" t="n"/>
      <c r="G20" s="34" t="n"/>
      <c r="H20" s="34" t="n"/>
    </row>
    <row r="21"/>
    <row r="22" ht="21.75" customHeight="1" s="18">
      <c r="A22" s="8" t="inlineStr">
        <is>
          <t>Supuestos del proveedor para el dimensionamiento</t>
        </is>
      </c>
    </row>
    <row r="23" ht="36" customHeight="1" s="18">
      <c r="B23" s="21" t="inlineStr">
        <is>
          <t>Cuadrillas base para el Año 1 (cantidad, composición, ubicación):</t>
        </is>
      </c>
      <c r="C23" s="12" t="n"/>
      <c r="D23" s="34" t="n"/>
      <c r="E23" s="34" t="n"/>
      <c r="F23" s="34" t="n"/>
      <c r="G23" s="34" t="n"/>
      <c r="H23" s="34" t="n"/>
    </row>
    <row r="24" ht="36" customHeight="1" s="18">
      <c r="B24" s="21" t="inlineStr">
        <is>
          <t>Throughput mensual comprometido por cuadrilla (medidores/mes):</t>
        </is>
      </c>
      <c r="C24" s="12" t="n"/>
      <c r="D24" s="34" t="n"/>
      <c r="E24" s="34" t="n"/>
      <c r="F24" s="34" t="n"/>
      <c r="G24" s="34" t="n"/>
      <c r="H24" s="34" t="n"/>
    </row>
    <row r="25" ht="36" customHeight="1" s="18">
      <c r="B25" s="21" t="inlineStr">
        <is>
          <t>Curva de ramp-up (mes 1, mes 2, mes 3 hasta velocidad crucero):</t>
        </is>
      </c>
      <c r="C25" s="12" t="n"/>
      <c r="D25" s="34" t="n"/>
      <c r="E25" s="34" t="n"/>
      <c r="F25" s="34" t="n"/>
      <c r="G25" s="34" t="n"/>
      <c r="H25" s="34" t="n"/>
    </row>
    <row r="26" ht="36" customHeight="1" s="18">
      <c r="B26" s="21" t="inlineStr">
        <is>
          <t>Capacidad máxima mensual en velocidad crucero (toda la operación):</t>
        </is>
      </c>
      <c r="C26" s="12" t="n"/>
      <c r="D26" s="34" t="n"/>
      <c r="E26" s="34" t="n"/>
      <c r="F26" s="34" t="n"/>
      <c r="G26" s="34" t="n"/>
      <c r="H26" s="34" t="n"/>
    </row>
    <row r="27" ht="36" customHeight="1" s="18">
      <c r="B27" s="21" t="inlineStr">
        <is>
          <t>Inventario de respaldo mantenido en territorio dominicano (% sobre base instalada):</t>
        </is>
      </c>
      <c r="C27" s="12" t="n"/>
      <c r="D27" s="34" t="n"/>
      <c r="E27" s="34" t="n"/>
      <c r="F27" s="34" t="n"/>
      <c r="G27" s="34" t="n"/>
      <c r="H27" s="34" t="n"/>
    </row>
    <row r="28" ht="36" customHeight="1" s="18">
      <c r="B28" s="21" t="inlineStr">
        <is>
          <t>Tiempo promedio de instalación por tipo de medidor:</t>
        </is>
      </c>
      <c r="C28" s="12" t="n"/>
      <c r="D28" s="34" t="n"/>
      <c r="E28" s="34" t="n"/>
      <c r="F28" s="34" t="n"/>
      <c r="G28" s="34" t="n"/>
      <c r="H28" s="34" t="n"/>
    </row>
    <row r="29" ht="36" customHeight="1" s="18">
      <c r="B29" s="21" t="inlineStr">
        <is>
          <t>Supuestos sobre acceso y condiciones físicas en la premisa del cliente final:</t>
        </is>
      </c>
      <c r="C29" s="12" t="n"/>
      <c r="D29" s="34" t="n"/>
      <c r="E29" s="34" t="n"/>
      <c r="F29" s="34" t="n"/>
      <c r="G29" s="34" t="n"/>
      <c r="H29" s="34" t="n"/>
    </row>
  </sheetData>
  <mergeCells count="18">
    <mergeCell ref="A1:H1"/>
    <mergeCell ref="A4:H4"/>
    <mergeCell ref="C25:H25"/>
    <mergeCell ref="C24:H24"/>
    <mergeCell ref="D20:H20"/>
    <mergeCell ref="D15:H15"/>
    <mergeCell ref="D16:H16"/>
    <mergeCell ref="C28:H28"/>
    <mergeCell ref="C27:H27"/>
    <mergeCell ref="A2:H2"/>
    <mergeCell ref="D19:H19"/>
    <mergeCell ref="C23:H23"/>
    <mergeCell ref="D18:H18"/>
    <mergeCell ref="A13:H13"/>
    <mergeCell ref="C26:H26"/>
    <mergeCell ref="C29:H29"/>
    <mergeCell ref="D17:H17"/>
    <mergeCell ref="A22:H22"/>
  </mergeCells>
  <pageMargins left="0.75" right="0.75" top="1" bottom="1" header="0.511811023622047" footer="0.511811023622047"/>
  <pageSetup orientation="portrait" paperSize="9" horizontalDpi="300" verticalDpi="300"/>
</worksheet>
</file>

<file path=xl/worksheets/sheet15.xml><?xml version="1.0" encoding="utf-8"?>
<worksheet xmlns="http://schemas.openxmlformats.org/spreadsheetml/2006/main">
  <sheetPr>
    <outlinePr summaryBelow="1" summaryRight="1"/>
    <pageSetUpPr/>
  </sheetPr>
  <dimension ref="A1:D28"/>
  <sheetViews>
    <sheetView showGridLines="0" zoomScaleNormal="100" workbookViewId="0">
      <selection activeCell="I10" sqref="I10"/>
    </sheetView>
  </sheetViews>
  <sheetFormatPr baseColWidth="8" defaultColWidth="8.5703125" defaultRowHeight="14.45"/>
  <cols>
    <col width="4" customWidth="1" style="18" min="1" max="1"/>
    <col width="28" customWidth="1" style="18" min="2" max="2"/>
    <col width="62" customWidth="1" style="18" min="3" max="3"/>
    <col width="18" customWidth="1" style="18" min="4" max="4"/>
  </cols>
  <sheetData>
    <row r="1" ht="27.75" customHeight="1" s="18">
      <c r="A1" s="10" t="inlineStr">
        <is>
          <t>14. RÚBRICA DE PUNTUACIÓN</t>
        </is>
      </c>
    </row>
    <row r="2"/>
    <row r="3" ht="21.75" customHeight="1" s="18">
      <c r="A3" s="8" t="inlineStr">
        <is>
          <t>Traducción de niveles de cumplimiento a puntos</t>
        </is>
      </c>
    </row>
    <row r="4" ht="31.5" customHeight="1" s="18">
      <c r="A4" s="1" t="n"/>
      <c r="B4" s="1" t="inlineStr">
        <is>
          <t>级别</t>
        </is>
      </c>
      <c r="C4" s="1" t="inlineStr">
        <is>
          <t>Descripción</t>
        </is>
      </c>
      <c r="D4" s="1" t="inlineStr">
        <is>
          <t>Factor</t>
        </is>
      </c>
    </row>
    <row r="5" ht="36" customHeight="1" s="18">
      <c r="B5" s="23" t="inlineStr">
        <is>
          <t>Cumple</t>
        </is>
      </c>
      <c r="C5" s="22" t="inlineStr">
        <is>
          <t>La solución cumple totalmente con el requerimiento. Evidencia clara y verificable.</t>
        </is>
      </c>
      <c r="D5" s="23" t="inlineStr">
        <is>
          <t>100%</t>
        </is>
      </c>
    </row>
    <row r="6" ht="36" customHeight="1" s="18">
      <c r="B6" s="23" t="inlineStr">
        <is>
          <t>Cumple Parcialmente</t>
        </is>
      </c>
      <c r="C6" s="22" t="inlineStr">
        <is>
          <t>La solución cumple con limitaciones. El proveedor describe el alcance del cumplimiento y la brecha.</t>
        </is>
      </c>
      <c r="D6" s="23" t="inlineStr">
        <is>
          <t>50%</t>
        </is>
      </c>
    </row>
    <row r="7" ht="36" customHeight="1" s="18">
      <c r="B7" s="23" t="inlineStr">
        <is>
          <t>No Cumple</t>
        </is>
      </c>
      <c r="C7" s="22" t="inlineStr">
        <is>
          <t>La solución no cumple a la fecha. Si está en roadmap, se indica versión y fecha estimada (no otorga puntos).</t>
        </is>
      </c>
      <c r="D7" s="23" t="inlineStr">
        <is>
          <t>0%</t>
        </is>
      </c>
    </row>
    <row r="8" ht="36" customHeight="1" s="18">
      <c r="B8" s="23" t="inlineStr">
        <is>
          <t>No Aplica</t>
        </is>
      </c>
      <c r="C8" s="22" t="inlineStr">
        <is>
          <t>El requerimiento no aplica al modelo de solución propuesto (se excluye del denominador).</t>
        </is>
      </c>
      <c r="D8" s="23" t="inlineStr">
        <is>
          <t>—</t>
        </is>
      </c>
    </row>
    <row r="9"/>
    <row r="10" ht="21.75" customHeight="1" s="18">
      <c r="A10" s="8" t="inlineStr">
        <is>
          <t>Pesos por sección (componente técnico-operativo)</t>
        </is>
      </c>
    </row>
    <row r="11" ht="31.5" customHeight="1" s="18">
      <c r="A11" s="1" t="n"/>
      <c r="B11" s="1" t="inlineStr">
        <is>
          <t>Sección</t>
        </is>
      </c>
      <c r="C11" s="1" t="inlineStr">
        <is>
          <t>Justificación del peso</t>
        </is>
      </c>
      <c r="D11" s="1" t="inlineStr">
        <is>
          <t>权重</t>
        </is>
      </c>
    </row>
    <row r="12" ht="36" customHeight="1" s="18">
      <c r="B12" s="24" t="inlineStr">
        <is>
          <t>2. General y Arquitectura</t>
        </is>
      </c>
      <c r="C12" s="22" t="inlineStr">
        <is>
          <t>Define las bases conceptuales y soporta la evaluación de las demás secciones.</t>
        </is>
      </c>
      <c r="D12" s="41" t="n">
        <v>0.05</v>
      </c>
    </row>
    <row r="13" ht="36" customHeight="1" s="18">
      <c r="B13" s="24" t="inlineStr">
        <is>
          <t>3. Plataforma de Gestión</t>
        </is>
      </c>
      <c r="C13" s="22" t="inlineStr">
        <is>
          <t>Corazón funcional de la solución; impacta directamente la experiencia operativa de Claro y del cliente final.</t>
        </is>
      </c>
      <c r="D13" s="41" t="n">
        <v>0.15</v>
      </c>
    </row>
    <row r="14" ht="36" customHeight="1" s="18">
      <c r="B14" s="24" t="inlineStr">
        <is>
          <t>4. Dispositivos de Medición</t>
        </is>
      </c>
      <c r="C14" s="22" t="inlineStr">
        <is>
          <t>Componente físico crítico; determina la calidad de la data, longevidad y TCO.</t>
        </is>
      </c>
      <c r="D14" s="41" t="n">
        <v>0.15</v>
      </c>
    </row>
    <row r="15" ht="36" customHeight="1" s="18">
      <c r="B15" s="24" t="inlineStr">
        <is>
          <t>5. Conectividad y Red Móvil</t>
        </is>
      </c>
      <c r="C15" s="22" t="inlineStr">
        <is>
          <t>Conectividad Claro; debe asegurar compatibilidad de bandas, eSIM y bajo consumo.</t>
        </is>
      </c>
      <c r="D15" s="41" t="n">
        <v>0.08</v>
      </c>
    </row>
    <row r="16" ht="36" customHeight="1" s="18">
      <c r="B16" s="24" t="inlineStr">
        <is>
          <t>6. Integración e APIs</t>
        </is>
      </c>
      <c r="C16" s="22" t="inlineStr">
        <is>
          <t>Habilita la automatización entre sistemas Claro y la plataforma; es crítico para escalar operación.</t>
        </is>
      </c>
      <c r="D16" s="41" t="n">
        <v>0.12</v>
      </c>
    </row>
    <row r="17" ht="36" customHeight="1" s="18">
      <c r="B17" s="24" t="inlineStr">
        <is>
          <t>7. Seguridad de la Información</t>
        </is>
      </c>
      <c r="C17" s="22" t="inlineStr">
        <is>
          <t>Protege data sensible del cliente final y mitiga riesgos regulatorios y reputacionales.</t>
        </is>
      </c>
      <c r="D17" s="41" t="n">
        <v>0.12</v>
      </c>
    </row>
    <row r="18" ht="36" customHeight="1" s="18">
      <c r="B18" s="24" t="inlineStr">
        <is>
          <t>8. Instalación en Premisa</t>
        </is>
      </c>
      <c r="C18" s="22" t="inlineStr">
        <is>
          <t>Mayor fuente de riesgo operativo y costo; determina la capacidad real de desplegar a escala.</t>
        </is>
      </c>
      <c r="D18" s="41" t="n">
        <v>0.15</v>
      </c>
    </row>
    <row r="19" ht="36" customHeight="1" s="18">
      <c r="B19" s="24" t="inlineStr">
        <is>
          <t>9. Soporte, Mantenimiento y SLA Operativos</t>
        </is>
      </c>
      <c r="C19" s="22" t="inlineStr">
        <is>
          <t>Determina la estabilidad del servicio una vez en producción.</t>
        </is>
      </c>
      <c r="D19" s="41" t="n">
        <v>0.08</v>
      </c>
    </row>
    <row r="20" ht="36" customHeight="1" s="18">
      <c r="B20" s="24" t="inlineStr">
        <is>
          <t>10. Garantía</t>
        </is>
      </c>
      <c r="C20" s="22" t="inlineStr">
        <is>
          <t>Cobertura económica ante fallas; complementa el TCO de largo plazo.</t>
        </is>
      </c>
      <c r="D20" s="41" t="n">
        <v>0.05</v>
      </c>
    </row>
    <row r="21" ht="36" customHeight="1" s="18">
      <c r="B21" s="24" t="inlineStr">
        <is>
          <t>11. Capacitación y Documentación</t>
        </is>
      </c>
      <c r="C21" s="22" t="inlineStr">
        <is>
          <t>Habilita la autonomía operativa de Claro.</t>
        </is>
      </c>
      <c r="D21" s="41" t="n">
        <v>0.02</v>
      </c>
    </row>
    <row r="22" ht="36" customHeight="1" s="18">
      <c r="B22" s="24" t="inlineStr">
        <is>
          <t>12. Modelo Comercial y Financiero</t>
        </is>
      </c>
      <c r="C22" s="22" t="inlineStr">
        <is>
          <t>Evalúa solo el cumplimiento formal. El precio se analiza en el componente económico.</t>
        </is>
      </c>
      <c r="D22" s="41" t="n">
        <v>0.03</v>
      </c>
    </row>
    <row r="23" ht="24" customHeight="1" s="18">
      <c r="B23" s="42" t="inlineStr">
        <is>
          <t>TOTAL TÉCNICO-OPERATIVO</t>
        </is>
      </c>
      <c r="C23" s="43" t="n"/>
      <c r="D23" s="44">
        <f>SUM(D12:D22)</f>
        <v/>
      </c>
    </row>
    <row r="24"/>
    <row r="25" ht="21.75" customHeight="1" s="18">
      <c r="A25" s="8" t="inlineStr">
        <is>
          <t>Ponderación global: técnico-operativo vs económico</t>
        </is>
      </c>
    </row>
    <row r="26" ht="31.5" customHeight="1" s="18">
      <c r="A26" s="1" t="n"/>
      <c r="B26" s="1" t="inlineStr">
        <is>
          <t>Componente</t>
        </is>
      </c>
      <c r="C26" s="1" t="inlineStr">
        <is>
          <t>Base de cálculo</t>
        </is>
      </c>
      <c r="D26" s="1" t="inlineStr">
        <is>
          <t>权重</t>
        </is>
      </c>
    </row>
    <row r="27" ht="30" customHeight="1" s="18">
      <c r="B27" s="24" t="inlineStr">
        <is>
          <t>Técnico-operativo</t>
        </is>
      </c>
      <c r="C27" s="20" t="inlineStr">
        <is>
          <t>Promedio ponderado de % de cumplimiento de las secciones 2–11 (ver matriz).</t>
        </is>
      </c>
      <c r="D27" s="41" t="n">
        <v>0.7</v>
      </c>
    </row>
    <row r="28" ht="30" customHeight="1" s="18">
      <c r="B28" s="24" t="inlineStr">
        <is>
          <t>Económico</t>
        </is>
      </c>
      <c r="C28" s="20" t="inlineStr">
        <is>
          <t>Calculado comparativamente entre ofertas a partir del TCO (CAPEX + OPEX a 5 años). Calculado internamente por Claro.</t>
        </is>
      </c>
      <c r="D28" s="41" t="n">
        <v>0.3</v>
      </c>
    </row>
  </sheetData>
  <mergeCells count="4">
    <mergeCell ref="A1:D1"/>
    <mergeCell ref="A25:D25"/>
    <mergeCell ref="A3:D3"/>
    <mergeCell ref="A10:D10"/>
  </mergeCells>
  <pageMargins left="0.75" right="0.75" top="1" bottom="1" header="0.511811023622047" footer="0.511811023622047"/>
  <pageSetup orientation="portrait" paperSize="9" horizontalDpi="300" verticalDpi="300"/>
</worksheet>
</file>

<file path=xl/worksheets/sheet16.xml><?xml version="1.0" encoding="utf-8"?>
<worksheet xmlns="http://schemas.openxmlformats.org/spreadsheetml/2006/main">
  <sheetPr>
    <outlinePr summaryBelow="1" summaryRight="1"/>
    <pageSetUpPr/>
  </sheetPr>
  <dimension ref="A1:H41"/>
  <sheetViews>
    <sheetView showGridLines="0" zoomScaleNormal="100" workbookViewId="0">
      <pane ySplit="3" topLeftCell="A4" activePane="bottomLeft" state="frozen"/>
      <selection pane="bottomLeft" activeCell="R8" sqref="R8"/>
    </sheetView>
  </sheetViews>
  <sheetFormatPr baseColWidth="8" defaultColWidth="8.5703125" defaultRowHeight="14.45"/>
  <cols>
    <col width="4" customWidth="1" style="18" min="1" max="1"/>
    <col width="44" customWidth="1" style="18" min="2" max="2"/>
    <col width="14" customWidth="1" style="18" min="3" max="4"/>
    <col width="18" customWidth="1" style="18" min="5" max="8"/>
  </cols>
  <sheetData>
    <row r="1" ht="27.75" customHeight="1" s="18">
      <c r="A1" s="10" t="inlineStr">
        <is>
          <t>15. MATRIZ DE EVALUACIÓN — CONSOLIDADO AUTOMÁTICO</t>
        </is>
      </c>
    </row>
    <row r="2" ht="31.5" customHeight="1" s="18">
      <c r="A2" s="14" t="inlineStr">
        <is>
          <t>Esta pestaña consolida automáticamente el resultado de las pestañas 2–12. No edite las celdas con fórmula. Los valores se actualizan al completar las pestañas temáticas.</t>
        </is>
      </c>
      <c r="B2" s="34" t="n"/>
      <c r="C2" s="34" t="n"/>
      <c r="D2" s="34" t="n"/>
      <c r="E2" s="34" t="n"/>
      <c r="F2" s="34" t="n"/>
      <c r="G2" s="34" t="n"/>
      <c r="H2" s="34" t="n"/>
    </row>
    <row r="3"/>
    <row r="4" ht="21.75" customHeight="1" s="18">
      <c r="A4" s="8" t="inlineStr">
        <is>
          <t>Calificación técnico-operativa por sección</t>
        </is>
      </c>
    </row>
    <row r="5" ht="31.5" customHeight="1" s="18">
      <c r="A5" s="1" t="n"/>
      <c r="B5" s="1" t="inlineStr">
        <is>
          <t>Sección</t>
        </is>
      </c>
      <c r="C5" s="1" t="inlineStr">
        <is>
          <t># Req.</t>
        </is>
      </c>
      <c r="D5" s="1" t="inlineStr">
        <is>
          <t>Peso total</t>
        </is>
      </c>
      <c r="E5" s="1" t="inlineStr">
        <is>
          <t>有效权重</t>
        </is>
      </c>
      <c r="F5" s="1" t="inlineStr">
        <is>
          <t>获得分数</t>
        </is>
      </c>
      <c r="G5" s="1" t="inlineStr">
        <is>
          <t>% Cumplimiento</t>
        </is>
      </c>
      <c r="H5" s="1" t="inlineStr">
        <is>
          <t>Aporte ponderado</t>
        </is>
      </c>
    </row>
    <row r="6" ht="25.5" customHeight="1" s="18">
      <c r="B6" s="24" t="inlineStr">
        <is>
          <t>2. General y Arquitectura</t>
        </is>
      </c>
      <c r="C6" s="45" t="n">
        <v>13</v>
      </c>
      <c r="D6" s="45">
        <f>SUM('2. General y Arquitectura'!D3:D15)</f>
        <v/>
      </c>
      <c r="E6" s="45">
        <f>SUM('2. General y Arquitectura'!H3:H15)</f>
        <v/>
      </c>
      <c r="F6" s="46">
        <f>SUM('2. General y Arquitectura'!I3:I15)</f>
        <v/>
      </c>
      <c r="G6" s="33">
        <f>IFERROR(F6/E6,0)</f>
        <v/>
      </c>
      <c r="H6" s="47">
        <f>G6*0.05</f>
        <v/>
      </c>
    </row>
    <row r="7" ht="25.5" customHeight="1" s="18">
      <c r="B7" s="24" t="inlineStr">
        <is>
          <t>3. Plataforma de Gestión</t>
        </is>
      </c>
      <c r="C7" s="45" t="n">
        <v>25</v>
      </c>
      <c r="D7" s="45">
        <f>SUM('3. Plataforma de Gestión'!D4:D28)</f>
        <v/>
      </c>
      <c r="E7" s="45">
        <f>SUM('3. Plataforma de Gestión'!H4:H28)</f>
        <v/>
      </c>
      <c r="F7" s="46">
        <f>SUM('3. Plataforma de Gestión'!I4:I28)</f>
        <v/>
      </c>
      <c r="G7" s="33">
        <f>IFERROR(F7/E7,0)</f>
        <v/>
      </c>
      <c r="H7" s="47">
        <f>G7*0.15</f>
        <v/>
      </c>
    </row>
    <row r="8" ht="25.5" customHeight="1" s="18">
      <c r="B8" s="24" t="inlineStr">
        <is>
          <t>4. Dispositivos de Medición</t>
        </is>
      </c>
      <c r="C8" s="45" t="n">
        <v>24</v>
      </c>
      <c r="D8" s="45">
        <f>SUM('4. Dispositivos de Medición'!D4:D27)</f>
        <v/>
      </c>
      <c r="E8" s="45">
        <f>SUM('4. Dispositivos de Medición'!H4:H27)</f>
        <v/>
      </c>
      <c r="F8" s="46">
        <f>SUM('4. Dispositivos de Medición'!I4:I27)</f>
        <v/>
      </c>
      <c r="G8" s="33">
        <f>IFERROR(F8/E8,0)</f>
        <v/>
      </c>
      <c r="H8" s="47">
        <f>G8*0.15</f>
        <v/>
      </c>
    </row>
    <row r="9" ht="25.5" customHeight="1" s="18">
      <c r="B9" s="24" t="inlineStr">
        <is>
          <t>5. Conectividad y Red Móvil</t>
        </is>
      </c>
      <c r="C9" s="45" t="n">
        <v>11</v>
      </c>
      <c r="D9" s="45">
        <f>SUM('5. Conectividad y Red Móvil'!D3:D13)</f>
        <v/>
      </c>
      <c r="E9" s="45">
        <f>SUM('5. Conectividad y Red Móvil'!H3:H13)</f>
        <v/>
      </c>
      <c r="F9" s="46">
        <f>SUM('5. Conectividad y Red Móvil'!I3:I13)</f>
        <v/>
      </c>
      <c r="G9" s="33">
        <f>IFERROR(F9/E9,0)</f>
        <v/>
      </c>
      <c r="H9" s="47">
        <f>G9*0.08</f>
        <v/>
      </c>
    </row>
    <row r="10" ht="25.5" customHeight="1" s="18">
      <c r="B10" s="24" t="inlineStr">
        <is>
          <t>6. Integración e APIs</t>
        </is>
      </c>
      <c r="C10" s="45" t="n">
        <v>18</v>
      </c>
      <c r="D10" s="45">
        <f>SUM('6. Integración e APIs'!D4:D21)</f>
        <v/>
      </c>
      <c r="E10" s="45">
        <f>SUM('6. Integración e APIs'!H4:H21)</f>
        <v/>
      </c>
      <c r="F10" s="46">
        <f>SUM('6. Integración e APIs'!I4:I21)</f>
        <v/>
      </c>
      <c r="G10" s="33">
        <f>IFERROR(F10/E10,0)</f>
        <v/>
      </c>
      <c r="H10" s="47">
        <f>G10*0.12</f>
        <v/>
      </c>
    </row>
    <row r="11" ht="25.5" customHeight="1" s="18">
      <c r="B11" s="24" t="inlineStr">
        <is>
          <t>7. Seguridad de la Información</t>
        </is>
      </c>
      <c r="C11" s="45" t="n">
        <v>24</v>
      </c>
      <c r="D11" s="45">
        <f>SUM('7. Seguridad de la Información'!D4:D27)</f>
        <v/>
      </c>
      <c r="E11" s="45">
        <f>SUM('7. Seguridad de la Información'!H4:H27)</f>
        <v/>
      </c>
      <c r="F11" s="46">
        <f>SUM('7. Seguridad de la Información'!I4:I27)</f>
        <v/>
      </c>
      <c r="G11" s="33">
        <f>IFERROR(F11/E11,0)</f>
        <v/>
      </c>
      <c r="H11" s="47">
        <f>G11*0.12</f>
        <v/>
      </c>
    </row>
    <row r="12" ht="25.5" customHeight="1" s="18">
      <c r="B12" s="24" t="inlineStr">
        <is>
          <t>8. Instalación en Premisa</t>
        </is>
      </c>
      <c r="C12" s="45" t="n">
        <v>25</v>
      </c>
      <c r="D12" s="45">
        <f>SUM('8. Instalación en Premisa'!D4:D28)</f>
        <v/>
      </c>
      <c r="E12" s="45">
        <f>SUM('8. Instalación en Premisa'!H4:H28)</f>
        <v/>
      </c>
      <c r="F12" s="46">
        <f>SUM('8. Instalación en Premisa'!I4:I28)</f>
        <v/>
      </c>
      <c r="G12" s="33">
        <f>IFERROR(F12/E12,0)</f>
        <v/>
      </c>
      <c r="H12" s="47">
        <f>G12*0.15</f>
        <v/>
      </c>
    </row>
    <row r="13" ht="25.5" customHeight="1" s="18">
      <c r="B13" s="24" t="inlineStr">
        <is>
          <t>9. Soporte, Mantenimiento y SLA Operativos</t>
        </is>
      </c>
      <c r="C13" s="45" t="n">
        <v>15</v>
      </c>
      <c r="D13" s="45">
        <f>SUM('9. Soporte, Mantenimiento y SLA'!D3:D17)</f>
        <v/>
      </c>
      <c r="E13" s="45">
        <f>SUM('9. Soporte, Mantenimiento y SLA'!H3:H17)</f>
        <v/>
      </c>
      <c r="F13" s="46">
        <f>SUM('9. Soporte, Mantenimiento y SLA'!I3:I17)</f>
        <v/>
      </c>
      <c r="G13" s="33">
        <f>IFERROR(F13/E13,0)</f>
        <v/>
      </c>
      <c r="H13" s="47">
        <f>G13*0.08</f>
        <v/>
      </c>
    </row>
    <row r="14" ht="25.5" customHeight="1" s="18">
      <c r="B14" s="24" t="inlineStr">
        <is>
          <t>10. Garantía</t>
        </is>
      </c>
      <c r="C14" s="45" t="n">
        <v>24</v>
      </c>
      <c r="D14" s="45">
        <f>SUM('10. Garantía'!D4:D27)</f>
        <v/>
      </c>
      <c r="E14" s="45">
        <f>SUM('10. Garantía'!H4:H27)</f>
        <v/>
      </c>
      <c r="F14" s="46">
        <f>SUM('10. Garantía'!I4:I27)</f>
        <v/>
      </c>
      <c r="G14" s="33">
        <f>IFERROR(F14/E14,0)</f>
        <v/>
      </c>
      <c r="H14" s="47">
        <f>G14*0.05</f>
        <v/>
      </c>
    </row>
    <row r="15" ht="25.5" customHeight="1" s="18">
      <c r="B15" s="24" t="inlineStr">
        <is>
          <t>11. Capacitación y Documentación</t>
        </is>
      </c>
      <c r="C15" s="45" t="n">
        <v>9</v>
      </c>
      <c r="D15" s="45">
        <f>SUM('11. Capacitación y Documentació'!D3:D11)</f>
        <v/>
      </c>
      <c r="E15" s="45">
        <f>SUM('11. Capacitación y Documentació'!H3:H11)</f>
        <v/>
      </c>
      <c r="F15" s="46">
        <f>SUM('11. Capacitación y Documentació'!I3:I11)</f>
        <v/>
      </c>
      <c r="G15" s="33">
        <f>IFERROR(F15/E15,0)</f>
        <v/>
      </c>
      <c r="H15" s="47">
        <f>G15*0.02</f>
        <v/>
      </c>
    </row>
    <row r="16" ht="25.5" customHeight="1" s="18">
      <c r="B16" s="24" t="inlineStr">
        <is>
          <t>12. Modelo Comercial y Financiero</t>
        </is>
      </c>
      <c r="C16" s="45" t="n">
        <v>18</v>
      </c>
      <c r="D16" s="45">
        <f>SUM('12. Modelo Comercial y Financie'!D3:D20)</f>
        <v/>
      </c>
      <c r="E16" s="45">
        <f>SUM('12. Modelo Comercial y Financie'!H3:H20)</f>
        <v/>
      </c>
      <c r="F16" s="46">
        <f>SUM('12. Modelo Comercial y Financie'!I3:I20)</f>
        <v/>
      </c>
      <c r="G16" s="33">
        <f>IFERROR(F16/E16,0)</f>
        <v/>
      </c>
      <c r="H16" s="47">
        <f>G16*0.03</f>
        <v/>
      </c>
    </row>
    <row r="17" ht="30" customHeight="1" s="18">
      <c r="B17" s="42" t="inlineStr">
        <is>
          <t>CALIFICACIÓN TÉCNICO-OPERATIVA TOTAL</t>
        </is>
      </c>
      <c r="C17" s="48">
        <f>SUM(C6:C16)</f>
        <v/>
      </c>
      <c r="D17" s="48">
        <f>SUM(D6:D16)</f>
        <v/>
      </c>
      <c r="E17" s="48">
        <f>SUM(E6:E16)</f>
        <v/>
      </c>
      <c r="F17" s="49">
        <f>SUM(F6:F16)</f>
        <v/>
      </c>
      <c r="G17" s="50">
        <f>IFERROR(F17/E17,0)</f>
        <v/>
      </c>
      <c r="H17" s="51">
        <f>SUM(H6:H16)</f>
        <v/>
      </c>
    </row>
    <row r="18"/>
    <row r="19" ht="21.75" customHeight="1" s="18">
      <c r="A19" s="8" t="inlineStr">
        <is>
          <t>Evaluación económica (completado internamente por Claro)</t>
        </is>
      </c>
    </row>
    <row r="20" ht="31.5" customHeight="1" s="18">
      <c r="A20" s="1" t="n"/>
      <c r="B20" s="1" t="inlineStr">
        <is>
          <t>Concepto</t>
        </is>
      </c>
      <c r="C20" s="1" t="n"/>
      <c r="D20" s="1" t="n"/>
      <c r="E20" s="1" t="n"/>
      <c r="F20" s="1" t="n"/>
      <c r="G20" s="1" t="n"/>
      <c r="H20" s="1" t="inlineStr">
        <is>
          <t>Valor</t>
        </is>
      </c>
    </row>
    <row r="21" ht="36" customHeight="1" s="18">
      <c r="B21" s="24" t="inlineStr">
        <is>
          <t>Puntaje económico del proveedor (0% a 100%)</t>
        </is>
      </c>
      <c r="C21" s="16" t="inlineStr">
        <is>
          <t>Fórmula sugerida: (Menor TCO entre ofertas / TCO de este proveedor) × 100%. Se calcula fuera del documento y se registra aquí.</t>
        </is>
      </c>
      <c r="D21" s="34" t="n"/>
      <c r="E21" s="34" t="n"/>
      <c r="F21" s="34" t="n"/>
      <c r="G21" s="34" t="n"/>
      <c r="H21" s="52" t="n"/>
    </row>
    <row r="22"/>
    <row r="23" ht="21.75" customHeight="1" s="18">
      <c r="A23" s="8" t="inlineStr">
        <is>
          <t>Score global de la propuesta</t>
        </is>
      </c>
    </row>
    <row r="24" ht="31.5" customHeight="1" s="18">
      <c r="A24" s="1" t="n"/>
      <c r="B24" s="1" t="inlineStr">
        <is>
          <t>Componente</t>
        </is>
      </c>
      <c r="C24" s="1" t="n"/>
      <c r="D24" s="1" t="n"/>
      <c r="E24" s="1" t="n"/>
      <c r="F24" s="1" t="n"/>
      <c r="G24" s="1" t="inlineStr">
        <is>
          <t>权重</t>
        </is>
      </c>
      <c r="H24" s="1" t="inlineStr">
        <is>
          <t>Aporte</t>
        </is>
      </c>
    </row>
    <row r="25" ht="25.5" customHeight="1" s="18">
      <c r="B25" s="24" t="inlineStr">
        <is>
          <t>Técnico-operativo</t>
        </is>
      </c>
      <c r="G25" s="41" t="n">
        <v>0.7</v>
      </c>
      <c r="H25" s="47">
        <f>H17*G25</f>
        <v/>
      </c>
    </row>
    <row r="26" ht="25.5" customHeight="1" s="18">
      <c r="B26" s="24" t="inlineStr">
        <is>
          <t>Económico</t>
        </is>
      </c>
      <c r="G26" s="41" t="n">
        <v>0.3</v>
      </c>
      <c r="H26" s="47">
        <f>H21*G26</f>
        <v/>
      </c>
    </row>
    <row r="27" ht="31.5" customHeight="1" s="18">
      <c r="B27" s="53" t="inlineStr">
        <is>
          <t>SCORE GLOBAL DE LA PROPUESTA</t>
        </is>
      </c>
      <c r="C27" s="17" t="n"/>
      <c r="D27" s="34" t="n"/>
      <c r="E27" s="34" t="n"/>
      <c r="F27" s="34" t="n"/>
      <c r="G27" s="34" t="n"/>
      <c r="H27" s="54">
        <f>H25+H26</f>
        <v/>
      </c>
    </row>
    <row r="28"/>
    <row r="29" ht="21.75" customHeight="1" s="18">
      <c r="A29" s="8" t="inlineStr">
        <is>
          <t>Indicadores de riesgo — Requerimientos Mandatorios NO CUMPLIDOS</t>
        </is>
      </c>
    </row>
    <row r="30" ht="31.5" customHeight="1" s="18">
      <c r="A30" s="1" t="n"/>
      <c r="B30" s="1" t="inlineStr">
        <is>
          <t>Sección</t>
        </is>
      </c>
      <c r="C30" s="1" t="n"/>
      <c r="D30" s="1" t="n"/>
      <c r="E30" s="1" t="inlineStr">
        <is>
          <t>Mandatorios totales</t>
        </is>
      </c>
      <c r="F30" s="1" t="inlineStr">
        <is>
          <t>Mandatorios 'No Cumple'</t>
        </is>
      </c>
      <c r="G30" s="1" t="inlineStr">
        <is>
          <t>Mandatorios 'Cumple Parcialmente'</t>
        </is>
      </c>
      <c r="H30" s="1" t="inlineStr">
        <is>
          <t>Nivel de riesgo</t>
        </is>
      </c>
    </row>
    <row r="31" ht="24" customHeight="1" s="18">
      <c r="B31" s="24" t="inlineStr">
        <is>
          <t>2. General y Arquitectura</t>
        </is>
      </c>
      <c r="C31" s="15" t="n"/>
      <c r="D31" s="34" t="n"/>
      <c r="E31" s="45">
        <f>COUNTIF('2. General y Arquitectura'!C3:C15,"Mandatorio")</f>
        <v/>
      </c>
      <c r="F31" s="55">
        <f>COUNTIFS('2. General y Arquitectura'!C3:C15,"Mandatorio",'2. General y Arquitectura'!E3:E15,"No Cumple")</f>
        <v/>
      </c>
      <c r="G31" s="56">
        <f>COUNTIFS('2. General y Arquitectura'!C3:C15,"Mandatorio",'2. General y Arquitectura'!E3:E15,"Cumple Parcialmente")</f>
        <v/>
      </c>
      <c r="H31" s="57">
        <f>IF(F31&gt;=3,"ALTO",IF(F31&gt;=1,"MEDIO",IF(G31&gt;=3,"BAJO","OK")))</f>
        <v/>
      </c>
    </row>
    <row r="32" ht="24" customHeight="1" s="18">
      <c r="B32" s="24" t="inlineStr">
        <is>
          <t>3. Plataforma de Gestión</t>
        </is>
      </c>
      <c r="C32" s="15" t="n"/>
      <c r="D32" s="34" t="n"/>
      <c r="E32" s="45">
        <f>COUNTIF('3. Plataforma de Gestión'!C4:C28,"Mandatorio")</f>
        <v/>
      </c>
      <c r="F32" s="55">
        <f>COUNTIFS('3. Plataforma de Gestión'!C4:C28,"Mandatorio",'3. Plataforma de Gestión'!E4:E28,"No Cumple")</f>
        <v/>
      </c>
      <c r="G32" s="56">
        <f>COUNTIFS('3. Plataforma de Gestión'!C4:C28,"Mandatorio",'3. Plataforma de Gestión'!E4:E28,"Cumple Parcialmente")</f>
        <v/>
      </c>
      <c r="H32" s="57">
        <f>IF(F32&gt;=3,"ALTO",IF(F32&gt;=1,"MEDIO",IF(G32&gt;=3,"BAJO","OK")))</f>
        <v/>
      </c>
    </row>
    <row r="33" ht="24" customHeight="1" s="18">
      <c r="B33" s="24" t="inlineStr">
        <is>
          <t>4. Dispositivos de Medición</t>
        </is>
      </c>
      <c r="C33" s="15" t="n"/>
      <c r="D33" s="34" t="n"/>
      <c r="E33" s="45">
        <f>COUNTIF('4. Dispositivos de Medición'!C4:C27,"Mandatorio")</f>
        <v/>
      </c>
      <c r="F33" s="55">
        <f>COUNTIFS('4. Dispositivos de Medición'!C4:C27,"Mandatorio",'4. Dispositivos de Medición'!E4:E27,"No Cumple")</f>
        <v/>
      </c>
      <c r="G33" s="56">
        <f>COUNTIFS('4. Dispositivos de Medición'!C4:C27,"Mandatorio",'4. Dispositivos de Medición'!E4:E27,"Cumple Parcialmente")</f>
        <v/>
      </c>
      <c r="H33" s="57">
        <f>IF(F33&gt;=3,"ALTO",IF(F33&gt;=1,"MEDIO",IF(G33&gt;=3,"BAJO","OK")))</f>
        <v/>
      </c>
    </row>
    <row r="34" ht="24" customHeight="1" s="18">
      <c r="B34" s="24" t="inlineStr">
        <is>
          <t>5. Conectividad y Red Móvil</t>
        </is>
      </c>
      <c r="C34" s="15" t="n"/>
      <c r="D34" s="34" t="n"/>
      <c r="E34" s="45">
        <f>COUNTIF('5. Conectividad y Red Móvil'!C3:C13,"Mandatorio")</f>
        <v/>
      </c>
      <c r="F34" s="55">
        <f>COUNTIFS('5. Conectividad y Red Móvil'!C3:C13,"Mandatorio",'5. Conectividad y Red Móvil'!E3:E13,"No Cumple")</f>
        <v/>
      </c>
      <c r="G34" s="56">
        <f>COUNTIFS('5. Conectividad y Red Móvil'!C3:C13,"Mandatorio",'5. Conectividad y Red Móvil'!E3:E13,"Cumple Parcialmente")</f>
        <v/>
      </c>
      <c r="H34" s="57">
        <f>IF(F34&gt;=3,"ALTO",IF(F34&gt;=1,"MEDIO",IF(G34&gt;=3,"BAJO","OK")))</f>
        <v/>
      </c>
    </row>
    <row r="35" ht="24" customHeight="1" s="18">
      <c r="B35" s="24" t="inlineStr">
        <is>
          <t>6. Integración e APIs</t>
        </is>
      </c>
      <c r="C35" s="15" t="n"/>
      <c r="D35" s="34" t="n"/>
      <c r="E35" s="45">
        <f>COUNTIF('6. Integración e APIs'!C4:C21,"Mandatorio")</f>
        <v/>
      </c>
      <c r="F35" s="55">
        <f>COUNTIFS('6. Integración e APIs'!C4:C21,"Mandatorio",'6. Integración e APIs'!E4:E21,"No Cumple")</f>
        <v/>
      </c>
      <c r="G35" s="56">
        <f>COUNTIFS('6. Integración e APIs'!C4:C21,"Mandatorio",'6. Integración e APIs'!E4:E21,"Cumple Parcialmente")</f>
        <v/>
      </c>
      <c r="H35" s="57">
        <f>IF(F35&gt;=3,"ALTO",IF(F35&gt;=1,"MEDIO",IF(G35&gt;=3,"BAJO","OK")))</f>
        <v/>
      </c>
    </row>
    <row r="36" ht="24" customHeight="1" s="18">
      <c r="B36" s="24" t="inlineStr">
        <is>
          <t>7. Seguridad de la Información</t>
        </is>
      </c>
      <c r="C36" s="15" t="n"/>
      <c r="D36" s="34" t="n"/>
      <c r="E36" s="45">
        <f>COUNTIF('7. Seguridad de la Información'!C4:C27,"Mandatorio")</f>
        <v/>
      </c>
      <c r="F36" s="55">
        <f>COUNTIFS('7. Seguridad de la Información'!C4:C27,"Mandatorio",'7. Seguridad de la Información'!E4:E27,"No Cumple")</f>
        <v/>
      </c>
      <c r="G36" s="56">
        <f>COUNTIFS('7. Seguridad de la Información'!C4:C27,"Mandatorio",'7. Seguridad de la Información'!E4:E27,"Cumple Parcialmente")</f>
        <v/>
      </c>
      <c r="H36" s="57">
        <f>IF(F36&gt;=3,"ALTO",IF(F36&gt;=1,"MEDIO",IF(G36&gt;=3,"BAJO","OK")))</f>
        <v/>
      </c>
    </row>
    <row r="37" ht="24" customHeight="1" s="18">
      <c r="B37" s="24" t="inlineStr">
        <is>
          <t>8. Instalación en Premisa</t>
        </is>
      </c>
      <c r="C37" s="15" t="n"/>
      <c r="D37" s="34" t="n"/>
      <c r="E37" s="45">
        <f>COUNTIF('8. Instalación en Premisa'!C4:C28,"Mandatorio")</f>
        <v/>
      </c>
      <c r="F37" s="55">
        <f>COUNTIFS('8. Instalación en Premisa'!C4:C28,"Mandatorio",'8. Instalación en Premisa'!E4:E28,"No Cumple")</f>
        <v/>
      </c>
      <c r="G37" s="56">
        <f>COUNTIFS('8. Instalación en Premisa'!C4:C28,"Mandatorio",'8. Instalación en Premisa'!E4:E28,"Cumple Parcialmente")</f>
        <v/>
      </c>
      <c r="H37" s="57">
        <f>IF(F37&gt;=3,"ALTO",IF(F37&gt;=1,"MEDIO",IF(G37&gt;=3,"BAJO","OK")))</f>
        <v/>
      </c>
    </row>
    <row r="38" ht="24" customHeight="1" s="18">
      <c r="B38" s="24" t="inlineStr">
        <is>
          <t>9. Soporte, Mantenimiento y SLA Operativos</t>
        </is>
      </c>
      <c r="C38" s="15" t="n"/>
      <c r="D38" s="34" t="n"/>
      <c r="E38" s="45">
        <f>COUNTIF('9. Soporte, Mantenimiento y SLA'!C3:C17,"Mandatorio")</f>
        <v/>
      </c>
      <c r="F38" s="55">
        <f>COUNTIFS('9. Soporte, Mantenimiento y SLA'!C3:C17,"Mandatorio",'9. Soporte, Mantenimiento y SLA'!E3:E17,"No Cumple")</f>
        <v/>
      </c>
      <c r="G38" s="56">
        <f>COUNTIFS('9. Soporte, Mantenimiento y SLA'!C3:C17,"Mandatorio",'9. Soporte, Mantenimiento y SLA'!E3:E17,"Cumple Parcialmente")</f>
        <v/>
      </c>
      <c r="H38" s="57">
        <f>IF(F38&gt;=3,"ALTO",IF(F38&gt;=1,"MEDIO",IF(G38&gt;=3,"BAJO","OK")))</f>
        <v/>
      </c>
    </row>
    <row r="39" ht="24" customHeight="1" s="18">
      <c r="B39" s="24" t="inlineStr">
        <is>
          <t>10. Garantía</t>
        </is>
      </c>
      <c r="C39" s="15" t="n"/>
      <c r="D39" s="34" t="n"/>
      <c r="E39" s="45">
        <f>COUNTIF('10. Garantía'!C4:C27,"Mandatorio")</f>
        <v/>
      </c>
      <c r="F39" s="55">
        <f>COUNTIFS('10. Garantía'!C4:C27,"Mandatorio",'10. Garantía'!E4:E27,"No Cumple")</f>
        <v/>
      </c>
      <c r="G39" s="56">
        <f>COUNTIFS('10. Garantía'!C4:C27,"Mandatorio",'10. Garantía'!E4:E27,"Cumple Parcialmente")</f>
        <v/>
      </c>
      <c r="H39" s="57">
        <f>IF(F39&gt;=3,"ALTO",IF(F39&gt;=1,"MEDIO",IF(G39&gt;=3,"BAJO","OK")))</f>
        <v/>
      </c>
    </row>
    <row r="40" ht="24" customHeight="1" s="18">
      <c r="B40" s="24" t="inlineStr">
        <is>
          <t>11. Capacitación y Documentación</t>
        </is>
      </c>
      <c r="C40" s="15" t="n"/>
      <c r="D40" s="34" t="n"/>
      <c r="E40" s="45">
        <f>COUNTIF('11. Capacitación y Documentació'!C3:C11,"Mandatorio")</f>
        <v/>
      </c>
      <c r="F40" s="55">
        <f>COUNTIFS('11. Capacitación y Documentació'!C3:C11,"Mandatorio",'11. Capacitación y Documentació'!E3:E11,"No Cumple")</f>
        <v/>
      </c>
      <c r="G40" s="56">
        <f>COUNTIFS('11. Capacitación y Documentació'!C3:C11,"Mandatorio",'11. Capacitación y Documentació'!E3:E11,"Cumple Parcialmente")</f>
        <v/>
      </c>
      <c r="H40" s="57">
        <f>IF(F40&gt;=3,"ALTO",IF(F40&gt;=1,"MEDIO",IF(G40&gt;=3,"BAJO","OK")))</f>
        <v/>
      </c>
    </row>
    <row r="41" ht="24" customHeight="1" s="18">
      <c r="B41" s="24" t="inlineStr">
        <is>
          <t>12. Modelo Comercial y Financiero</t>
        </is>
      </c>
      <c r="C41" s="15" t="n"/>
      <c r="D41" s="34" t="n"/>
      <c r="E41" s="45">
        <f>COUNTIF('12. Modelo Comercial y Financie'!C3:C20,"Mandatorio")</f>
        <v/>
      </c>
      <c r="F41" s="55">
        <f>COUNTIFS('12. Modelo Comercial y Financie'!C3:C20,"Mandatorio",'12. Modelo Comercial y Financie'!E3:E20,"No Cumple")</f>
        <v/>
      </c>
      <c r="G41" s="56">
        <f>COUNTIFS('12. Modelo Comercial y Financie'!C3:C20,"Mandatorio",'12. Modelo Comercial y Financie'!E3:E20,"Cumple Parcialmente")</f>
        <v/>
      </c>
      <c r="H41" s="57">
        <f>IF(F41&gt;=3,"ALTO",IF(F41&gt;=1,"MEDIO",IF(G41&gt;=3,"BAJO","OK")))</f>
        <v/>
      </c>
    </row>
  </sheetData>
  <mergeCells count="19">
    <mergeCell ref="C34:D34"/>
    <mergeCell ref="C33:D33"/>
    <mergeCell ref="A1:H1"/>
    <mergeCell ref="C35:D35"/>
    <mergeCell ref="C41:D41"/>
    <mergeCell ref="C40:D40"/>
    <mergeCell ref="C31:D31"/>
    <mergeCell ref="C21:G21"/>
    <mergeCell ref="A2:H2"/>
    <mergeCell ref="C27:G27"/>
    <mergeCell ref="C36:D36"/>
    <mergeCell ref="A23:H23"/>
    <mergeCell ref="C39:D39"/>
    <mergeCell ref="A4:H4"/>
    <mergeCell ref="C32:D32"/>
    <mergeCell ref="C38:D38"/>
    <mergeCell ref="A29:H29"/>
    <mergeCell ref="C37:D37"/>
    <mergeCell ref="A19:H19"/>
  </mergeCells>
  <conditionalFormatting sqref="H31:H41">
    <cfRule type="expression" priority="2" dxfId="3">
      <formula>$H31="ALTO"</formula>
    </cfRule>
    <cfRule type="expression" priority="3" dxfId="2">
      <formula>$H31="MEDIO"</formula>
    </cfRule>
    <cfRule type="expression" priority="4" dxfId="1">
      <formula>$H31="BAJO"</formula>
    </cfRule>
    <cfRule type="expression" priority="5" dxfId="0">
      <formula>$H31="OK"</formula>
    </cfRule>
  </conditionalFormatting>
  <pageMargins left="0.75" right="0.75" top="1" bottom="1" header="0.511811023622047" footer="0.511811023622047"/>
  <pageSetup orientation="portrait" paperSize="9" horizontalDpi="300" verticalDpi="300"/>
</worksheet>
</file>

<file path=xl/worksheets/sheet2.xml><?xml version="1.0" encoding="utf-8"?>
<worksheet xmlns="http://schemas.openxmlformats.org/spreadsheetml/2006/main">
  <sheetPr>
    <outlinePr summaryBelow="1" summaryRight="1"/>
    <pageSetUpPr/>
  </sheetPr>
  <dimension ref="A1:C29"/>
  <sheetViews>
    <sheetView showGridLines="0" zoomScaleNormal="100" workbookViewId="0">
      <pane ySplit="3" topLeftCell="A4" activePane="bottomLeft" state="frozen"/>
      <selection pane="bottomLeft" activeCell="L12" sqref="L12"/>
    </sheetView>
  </sheetViews>
  <sheetFormatPr baseColWidth="8" defaultColWidth="8.5703125" defaultRowHeight="14.45"/>
  <cols>
    <col width="3" customWidth="1" style="18" min="1" max="1"/>
    <col width="42" customWidth="1" style="18" min="2" max="2"/>
    <col width="55" customWidth="1" style="18" min="3" max="3"/>
  </cols>
  <sheetData>
    <row r="1" ht="27.75" customHeight="1" s="18">
      <c r="A1" s="9" t="inlineStr">
        <is>
          <t>1. 供应商数据</t>
        </is>
      </c>
    </row>
    <row r="2"/>
    <row r="3" ht="31.5" customHeight="1" s="18">
      <c r="A3" s="1" t="n"/>
      <c r="B3" s="1" t="inlineStr">
        <is>
          <t>字段</t>
        </is>
      </c>
      <c r="C3" s="1" t="inlineStr">
        <is>
          <t>供应商响应</t>
        </is>
      </c>
    </row>
    <row r="4" ht="25.5" customHeight="1" s="18">
      <c r="B4" s="24" t="inlineStr">
        <is>
          <t>完整公司名称</t>
        </is>
      </c>
      <c r="C4" s="25" t="n"/>
    </row>
    <row r="5" ht="25.5" customHeight="1" s="18">
      <c r="B5" s="24" t="inlineStr">
        <is>
          <t>商业名称</t>
        </is>
      </c>
      <c r="C5" s="25" t="n"/>
    </row>
    <row r="6" ht="25.5" customHeight="1" s="18">
      <c r="B6" s="24" t="inlineStr">
        <is>
          <t>税务登记号</t>
        </is>
      </c>
      <c r="C6" s="25" t="n"/>
    </row>
    <row r="7" ht="25.5" customHeight="1" s="18">
      <c r="B7" s="24" t="inlineStr">
        <is>
          <t>注册国家</t>
        </is>
      </c>
      <c r="C7" s="25" t="n"/>
    </row>
    <row r="8" ht="25.5" customHeight="1" s="18">
      <c r="B8" s="24" t="inlineStr">
        <is>
          <t>法定代表人</t>
        </is>
      </c>
      <c r="C8" s="25" t="n"/>
    </row>
    <row r="9" ht="25.5" customHeight="1" s="18">
      <c r="B9" s="24" t="inlineStr">
        <is>
          <t>主要办公室地址</t>
        </is>
      </c>
      <c r="C9" s="25" t="n"/>
    </row>
    <row r="10" ht="25.5" customHeight="1" s="18">
      <c r="B10" s="24" t="inlineStr">
        <is>
          <t>Presencia local en República Dominicana (Sí/No; descripción)</t>
        </is>
      </c>
      <c r="C10" s="25" t="n"/>
    </row>
    <row r="11" ht="25.5" customHeight="1" s="18">
      <c r="B11" s="24" t="inlineStr">
        <is>
          <t>公司成立年数</t>
        </is>
      </c>
      <c r="C11" s="25" t="n"/>
    </row>
    <row r="12" ht="25.5" customHeight="1" s="18">
      <c r="B12" s="24" t="inlineStr">
        <is>
          <t>远程抄表/AMI解决方案经验年数</t>
        </is>
      </c>
      <c r="C12" s="25" t="n"/>
    </row>
    <row r="13" ht="25.5" customHeight="1" s="18">
      <c r="B13" s="24" t="inlineStr">
        <is>
          <t>员工总数</t>
        </is>
      </c>
      <c r="C13" s="25" t="n"/>
    </row>
    <row r="14" ht="25.5" customHeight="1" s="18">
      <c r="B14" s="24" t="inlineStr">
        <is>
          <t>专注于IoT/公用事业的员��数</t>
        </is>
      </c>
      <c r="C14" s="25" t="n"/>
    </row>
    <row r="15" ht="25.5" customHeight="1" s="18">
      <c r="B15" s="24" t="inlineStr">
        <is>
          <t>过去3年年营业额(USD)</t>
        </is>
      </c>
      <c r="C15" s="25" t="n"/>
    </row>
    <row r="16" ht="25.5" customHeight="1" s="18">
      <c r="B16" s="24" t="inlineStr">
        <is>
          <t>Certificaciones corporativas (ISO 9001, ISO 27001, ISO 14001, SOC 2, otras)</t>
        </is>
      </c>
      <c r="C16" s="25" t="n"/>
    </row>
    <row r="17" ht="25.5" customHeight="1" s="18">
      <c r="B17" s="24" t="inlineStr">
        <is>
          <t>主要可比部署客户(LATAM)</t>
        </is>
      </c>
      <c r="C17" s="25" t="n"/>
    </row>
    <row r="18" ht="25.5" customHeight="1" s="18">
      <c r="B18" s="24" t="inlineStr">
        <is>
          <t>电表制造商(自有/第三方;代理品牌)</t>
        </is>
      </c>
      <c r="C18" s="25" t="n"/>
    </row>
    <row r="19" ht="25.5" customHeight="1" s="18">
      <c r="B19" s="24" t="inlineStr">
        <is>
          <t>平台制造商(自有/第三方;品牌和版本)</t>
        </is>
      </c>
      <c r="C19" s="25" t="n"/>
    </row>
    <row r="20" ht="25.5" customHeight="1" s="18">
      <c r="B20" s="24" t="inlineStr">
        <is>
          <t>过去5年相关诉讼或处罚(是/否;描述)</t>
        </is>
      </c>
      <c r="C20" s="25" t="n"/>
    </row>
    <row r="21" ht="25.5" customHeight="1" s="18">
      <c r="B21" s="24" t="inlineStr">
        <is>
          <t>商业联系人-姓名</t>
        </is>
      </c>
      <c r="C21" s="25" t="n"/>
    </row>
    <row r="22" ht="25.5" customHeight="1" s="18">
      <c r="B22" s="24" t="inlineStr">
        <is>
          <t>商业联系人-职位</t>
        </is>
      </c>
      <c r="C22" s="25" t="n"/>
    </row>
    <row r="23" ht="25.5" customHeight="1" s="18">
      <c r="B23" s="24" t="inlineStr">
        <is>
          <t>商业联系人-邮箱</t>
        </is>
      </c>
      <c r="C23" s="25" t="n"/>
    </row>
    <row r="24" ht="25.5" customHeight="1" s="18">
      <c r="B24" s="24" t="inlineStr">
        <is>
          <t>商业联系人-电话</t>
        </is>
      </c>
      <c r="C24" s="25" t="n"/>
    </row>
    <row r="25" ht="25.5" customHeight="1" s="18">
      <c r="B25" s="24" t="inlineStr">
        <is>
          <t>技术联系人-姓名</t>
        </is>
      </c>
      <c r="C25" s="25" t="n"/>
    </row>
    <row r="26" ht="25.5" customHeight="1" s="18">
      <c r="B26" s="24" t="inlineStr">
        <is>
          <t>技术联系人-职位</t>
        </is>
      </c>
      <c r="C26" s="25" t="n"/>
    </row>
    <row r="27" ht="25.5" customHeight="1" s="18">
      <c r="B27" s="24" t="inlineStr">
        <is>
          <t>技术联系人-邮箱</t>
        </is>
      </c>
      <c r="C27" s="25" t="n"/>
    </row>
    <row r="28" ht="25.5" customHeight="1" s="18">
      <c r="B28" s="24" t="inlineStr">
        <is>
          <t>技术联系人-电话</t>
        </is>
      </c>
      <c r="C28" s="25" t="n"/>
    </row>
    <row r="29" ht="25.5" customHeight="1" s="18">
      <c r="B29" s="24" t="inlineStr">
        <is>
          <t>NDA签署(日期)</t>
        </is>
      </c>
      <c r="C29" s="25" t="n"/>
    </row>
  </sheetData>
  <mergeCells count="1">
    <mergeCell ref="A1:C1"/>
  </mergeCells>
  <pageMargins left="0.75" right="0.75" top="1" bottom="1" header="0.511811023622047" footer="0.511811023622047"/>
  <pageSetup orientation="portrait" paperSize="9" horizontalDpi="300" verticalDpi="300"/>
</worksheet>
</file>

<file path=xl/worksheets/sheet3.xml><?xml version="1.0" encoding="utf-8"?>
<worksheet xmlns="http://schemas.openxmlformats.org/spreadsheetml/2006/main">
  <sheetPr>
    <outlinePr summaryBelow="1" summaryRight="1"/>
    <pageSetUpPr/>
  </sheetPr>
  <dimension ref="A1:I17"/>
  <sheetViews>
    <sheetView showGridLines="0" zoomScaleNormal="100" workbookViewId="0">
      <pane ySplit="2" topLeftCell="A5" activePane="bottomLeft" state="frozen"/>
      <selection pane="bottomLeft" activeCell="B20" sqref="B20"/>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2. 总体和架构</t>
        </is>
      </c>
    </row>
    <row r="2" ht="31.5" customHeight="1" s="18">
      <c r="A2" s="1" t="inlineStr">
        <is>
          <t>编号</t>
        </is>
      </c>
      <c r="B2" s="1" t="inlineStr">
        <is>
          <t>要求</t>
        </is>
      </c>
      <c r="C2" s="1" t="inlineStr">
        <is>
          <t>关键性</t>
        </is>
      </c>
      <c r="D2" s="1" t="inlineStr">
        <is>
          <t>权重</t>
        </is>
      </c>
      <c r="E2" s="1" t="inlineStr">
        <is>
          <t>合规级别</t>
        </is>
      </c>
      <c r="F2" s="1" t="inlineStr">
        <is>
          <t>评论/依据</t>
        </is>
      </c>
      <c r="G2" s="1" t="inlineStr">
        <is>
          <t>参考文档(文件/页码/章节)</t>
        </is>
      </c>
      <c r="H2" s="1" t="inlineStr">
        <is>
          <t>有效权重</t>
        </is>
      </c>
      <c r="I2" s="1" t="inlineStr">
        <is>
          <t>获得分数</t>
        </is>
      </c>
    </row>
    <row r="3" ht="36" customHeight="1" s="18">
      <c r="A3" s="23" t="inlineStr">
        <is>
          <t>GEN-01</t>
        </is>
      </c>
      <c r="B3" s="22" t="inlineStr">
        <is>
          <t>描述所提出解决方案的端到端架构(电表、网关(如适用)、网络、平台、集成)。请附图。</t>
        </is>
      </c>
      <c r="C3" s="26" t="inlineStr">
        <is>
          <t>Mandatorio</t>
        </is>
      </c>
      <c r="D3" s="23" t="n">
        <v>3</v>
      </c>
      <c r="E3" s="27" t="n"/>
      <c r="F3" s="28" t="n"/>
      <c r="G3" s="28" t="n"/>
      <c r="H3" s="29">
        <f>IF(E3="No Aplica",0,D3)</f>
        <v/>
      </c>
      <c r="I3" s="29">
        <f>IF(E3="Cumple",D3,IF(E3="Cumple Parcialmente",D3*0.5,IF(E3="No Cumple",0,0)))</f>
        <v/>
      </c>
    </row>
    <row r="4" ht="36" customHeight="1" s="18">
      <c r="A4" s="23" t="inlineStr">
        <is>
          <t>GEN-02</t>
        </is>
      </c>
      <c r="B4" s="22" t="inlineStr">
        <is>
          <t>说明连接拓扑：直连移动网络电表vs连接网关电表(PLC、RF Mesh、LoRaWAN)。请说明选择理由。</t>
        </is>
      </c>
      <c r="C4" s="26" t="inlineStr">
        <is>
          <t>Mandatorio</t>
        </is>
      </c>
      <c r="D4" s="23" t="n">
        <v>2</v>
      </c>
      <c r="E4" s="27" t="n"/>
      <c r="F4" s="28" t="n"/>
      <c r="G4" s="28" t="n"/>
      <c r="H4" s="29">
        <f>IF(E4="No Aplica",0,D4)</f>
        <v/>
      </c>
      <c r="I4" s="29">
        <f>IF(E4="Cumple",D4,IF(E4="Cumple Parcialmente",D4*0.5,IF(E4="No Cumple",0,0)))</f>
        <v/>
      </c>
    </row>
    <row r="5" ht="36" customHeight="1" s="18">
      <c r="A5" s="23" t="inlineStr">
        <is>
          <t>GEN-03</t>
        </is>
      </c>
      <c r="B5" s="22" t="inlineStr">
        <is>
          <t>平台运营位置：供应商云(SaaS)、公共云(AWS/Azure/GCG)或可在Claro数据中心现场部署？</t>
        </is>
      </c>
      <c r="C5" s="26" t="inlineStr">
        <is>
          <t>Mandatorio</t>
        </is>
      </c>
      <c r="D5" s="23" t="n">
        <v>3</v>
      </c>
      <c r="E5" s="27" t="n"/>
      <c r="F5" s="28" t="n"/>
      <c r="G5" s="28" t="n"/>
      <c r="H5" s="29">
        <f>IF(E5="No Aplica",0,D5)</f>
        <v/>
      </c>
      <c r="I5" s="29">
        <f>IF(E5="Cumple",D5,IF(E5="Cumple Parcialmente",D5*0.5,IF(E5="No Cumple",0,0)))</f>
        <v/>
      </c>
    </row>
    <row r="6" ht="36" customHeight="1" s="18">
      <c r="A6" s="23" t="inlineStr">
        <is>
          <t>GEN-04</t>
        </is>
      </c>
      <c r="B6" s="22" t="inlineStr">
        <is>
          <t>说明支持的云提供商和数据托管区域(数据驻留)。首选LATAM/US-East区域。</t>
        </is>
      </c>
      <c r="C6" s="26" t="inlineStr">
        <is>
          <t>Mandatorio</t>
        </is>
      </c>
      <c r="D6" s="23" t="n">
        <v>2</v>
      </c>
      <c r="E6" s="27" t="n"/>
      <c r="F6" s="28" t="n"/>
      <c r="G6" s="28" t="n"/>
      <c r="H6" s="29">
        <f>IF(E6="No Aplica",0,D6)</f>
        <v/>
      </c>
      <c r="I6" s="29">
        <f>IF(E6="Cumple",D6,IF(E6="Cumple Parcialmente",D6*0.5,IF(E6="No Cumple",0,0)))</f>
        <v/>
      </c>
    </row>
    <row r="7" ht="36" customHeight="1" s="18">
      <c r="A7" s="23" t="inlineStr">
        <is>
          <t>GEN-05</t>
        </is>
      </c>
      <c r="B7" s="22" t="inlineStr">
        <is>
          <t>平台是否可白标供Claro以自有品牌经营？详细说明定制范围(标志、域名、颜色、语言)。</t>
        </is>
      </c>
      <c r="C7" s="26" t="inlineStr">
        <is>
          <t>Mandatorio</t>
        </is>
      </c>
      <c r="D7" s="23" t="n">
        <v>3</v>
      </c>
      <c r="E7" s="27" t="n"/>
      <c r="F7" s="28" t="n"/>
      <c r="G7" s="28" t="n"/>
      <c r="H7" s="29">
        <f>IF(E7="No Aplica",0,D7)</f>
        <v/>
      </c>
      <c r="I7" s="29">
        <f>IF(E7="Cumple",D7,IF(E7="Cumple Parcialmente",D7*0.5,IF(E7="No Cumple",0,0)))</f>
        <v/>
      </c>
    </row>
    <row r="8" ht="36" customHeight="1" s="18">
      <c r="A8" s="23" t="inlineStr">
        <is>
          <t>GEN-06</t>
        </is>
      </c>
      <c r="B8" s="22" t="inlineStr">
        <is>
          <t>描述支持的使用案例：电、水、气、其他。说明同一部署是否可运营多服务。</t>
        </is>
      </c>
      <c r="C8" s="26" t="inlineStr">
        <is>
          <t>Mandatorio</t>
        </is>
      </c>
      <c r="D8" s="23" t="n">
        <v>2</v>
      </c>
      <c r="E8" s="27" t="n"/>
      <c r="F8" s="28" t="n"/>
      <c r="G8" s="28" t="n"/>
      <c r="H8" s="29">
        <f>IF(E8="No Aplica",0,D8)</f>
        <v/>
      </c>
      <c r="I8" s="29">
        <f>IF(E8="Cumple",D8,IF(E8="Cumple Parcialmente",D8*0.5,IF(E8="No Cumple",0,0)))</f>
        <v/>
      </c>
    </row>
    <row r="9" ht="36" customHeight="1" s="18">
      <c r="A9" s="23" t="inlineStr">
        <is>
          <t>GEN-07</t>
        </is>
      </c>
      <c r="B9" s="22" t="inlineStr">
        <is>
          <t>说明LATAM中具有类似部署的可验证客户，包含设备数量和运营时间。</t>
        </is>
      </c>
      <c r="C9" s="26" t="inlineStr">
        <is>
          <t>Mandatorio</t>
        </is>
      </c>
      <c r="D9" s="23" t="n">
        <v>3</v>
      </c>
      <c r="E9" s="27" t="n"/>
      <c r="F9" s="28" t="n"/>
      <c r="G9" s="28" t="n"/>
      <c r="H9" s="29">
        <f>IF(E9="No Aplica",0,D9)</f>
        <v/>
      </c>
      <c r="I9" s="29">
        <f>IF(E9="Cumple",D9,IF(E9="Cumple Parcialmente",D9*0.5,IF(E9="No Cumple",0,0)))</f>
        <v/>
      </c>
    </row>
    <row r="10" ht="36" customHeight="1" s="18">
      <c r="A10" s="23" t="inlineStr">
        <is>
          <t>GEN-08</t>
        </is>
      </c>
      <c r="B10" s="22" t="inlineStr">
        <is>
          <t>说明供应商在远程抄表解决方案方面的年数以及公司认证(ISO 9001, ISO 27001, ISO 14001等)。</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GEN-09</t>
        </is>
      </c>
      <c r="B11" s="22" t="inlineStr">
        <is>
          <t>说明平台当前在全球生产的支持的设备总数和每个实例的最大容量。</t>
        </is>
      </c>
      <c r="C11" s="27" t="inlineStr">
        <is>
          <t>Deseable</t>
        </is>
      </c>
      <c r="D11" s="23" t="n">
        <v>1</v>
      </c>
      <c r="E11" s="27" t="n"/>
      <c r="F11" s="28" t="n"/>
      <c r="G11" s="28" t="n"/>
      <c r="H11" s="29">
        <f>IF(E11="No Aplica",0,D11)</f>
        <v/>
      </c>
      <c r="I11" s="29">
        <f>IF(E11="Cumple",D11,IF(E11="Cumple Parcialmente",D11*0.5,IF(E11="No Cumple",0,0)))</f>
        <v/>
      </c>
    </row>
    <row r="12" ht="36" customHeight="1" s="18">
      <c r="A12" s="23" t="inlineStr">
        <is>
          <t>GEN-10</t>
        </is>
      </c>
      <c r="B12" s="22" t="inlineStr">
        <is>
          <t>描述可扩展性策略：如何从1万增长到100万设备而不降低性能？</t>
        </is>
      </c>
      <c r="C12" s="26" t="inlineStr">
        <is>
          <t>Mandatorio</t>
        </is>
      </c>
      <c r="D12" s="23" t="n">
        <v>2</v>
      </c>
      <c r="E12" s="27" t="n"/>
      <c r="F12" s="28" t="n"/>
      <c r="G12" s="28" t="n"/>
      <c r="H12" s="29">
        <f>IF(E12="No Aplica",0,D12)</f>
        <v/>
      </c>
      <c r="I12" s="29">
        <f>IF(E12="Cumple",D12,IF(E12="Cumple Parcialmente",D12*0.5,IF(E12="No Cumple",0,0)))</f>
        <v/>
      </c>
    </row>
    <row r="13" ht="36" customHeight="1" s="18">
      <c r="A13" s="23" t="inlineStr">
        <is>
          <t>GEN-11</t>
        </is>
      </c>
      <c r="B13" s="22" t="inlineStr">
        <is>
          <t>描述高可用性模型：RTO、RPO、主动-主动/主动-被动方案、平台服务可用性SLA。</t>
        </is>
      </c>
      <c r="C13" s="26" t="inlineStr">
        <is>
          <t>Mandatorio</t>
        </is>
      </c>
      <c r="D13" s="23" t="n">
        <v>3</v>
      </c>
      <c r="E13" s="27" t="n"/>
      <c r="F13" s="28" t="n"/>
      <c r="G13" s="28" t="n"/>
      <c r="H13" s="29">
        <f>IF(E13="No Aplica",0,D13)</f>
        <v/>
      </c>
      <c r="I13" s="29">
        <f>IF(E13="Cumple",D13,IF(E13="Cumple Parcialmente",D13*0.5,IF(E13="No Cumple",0,0)))</f>
        <v/>
      </c>
    </row>
    <row r="14" ht="36" customHeight="1" s="18">
      <c r="A14" s="23" t="inlineStr">
        <is>
          <t>GEN-12</t>
        </is>
      </c>
      <c r="B14" s="22" t="inlineStr">
        <is>
          <t>描述业务连续性计划(BCP)和灾难恢复计划(DRP)。请附文档。</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GEN-13</t>
        </is>
      </c>
      <c r="B15" s="22" t="inlineStr">
        <is>
          <t>解决方案是否满足多米尼加电力市场受监管和非监管客户的使用案例？请说明。</t>
        </is>
      </c>
      <c r="C15" s="27" t="inlineStr">
        <is>
          <t>Deseable</t>
        </is>
      </c>
      <c r="D15" s="23" t="n">
        <v>1</v>
      </c>
      <c r="E15" s="27" t="n"/>
      <c r="F15" s="28" t="n"/>
      <c r="G15" s="28" t="n"/>
      <c r="H15" s="29">
        <f>IF(E15="No Aplica",0,D15)</f>
        <v/>
      </c>
      <c r="I15" s="29">
        <f>IF(E15="Cumple",D15,IF(E15="Cumple Parcialmente",D15*0.5,IF(E15="No Cumple",0,0)))</f>
        <v/>
      </c>
    </row>
    <row r="16"/>
    <row r="17" ht="25.5" customHeight="1" s="18">
      <c r="A17" s="30" t="inlineStr">
        <is>
          <t>摘要</t>
        </is>
      </c>
      <c r="B17" s="19" t="inlineStr">
        <is>
          <t>总要求/总权重/有效权重/获得分数/部分合规率</t>
        </is>
      </c>
      <c r="C17" s="23">
        <f>13</f>
        <v/>
      </c>
      <c r="D17" s="23">
        <f>SUM(D3:D15)</f>
        <v/>
      </c>
      <c r="E17" s="31" t="inlineStr">
        <is>
          <t>有效权重:</t>
        </is>
      </c>
      <c r="F17" s="23">
        <f>SUM(H3:H15)</f>
        <v/>
      </c>
      <c r="G17" s="32" t="inlineStr">
        <is>
          <t>合规率:</t>
        </is>
      </c>
      <c r="H17" s="33">
        <f>IFERROR(SUM(I3:I15)/SUM(H3:H15),0)</f>
        <v/>
      </c>
    </row>
  </sheetData>
  <mergeCells count="1">
    <mergeCell ref="A1:I1"/>
  </mergeCells>
  <conditionalFormatting sqref="E3:E15">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5"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4.xml><?xml version="1.0" encoding="utf-8"?>
<worksheet xmlns="http://schemas.openxmlformats.org/spreadsheetml/2006/main">
  <sheetPr>
    <outlinePr summaryBelow="1" summaryRight="1"/>
    <pageSetUpPr/>
  </sheetPr>
  <dimension ref="A1:I30"/>
  <sheetViews>
    <sheetView showGridLines="0" zoomScaleNormal="100" workbookViewId="0">
      <pane ySplit="3" topLeftCell="A18" activePane="bottomLeft" state="frozen"/>
      <selection pane="bottomLeft" activeCell="B29" sqref="B29"/>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3. 管理平台</t>
        </is>
      </c>
    </row>
    <row r="2" ht="30" customHeight="1" s="18">
      <c r="A2" s="11" t="inlineStr">
        <is>
          <t>注意：请详细说明平台能力。如果部分满足，请说明路线图和日期。</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36" customHeight="1" s="18">
      <c r="A4" s="23" t="inlineStr">
        <is>
          <t>PLA-01</t>
        </is>
      </c>
      <c r="B4" s="22" t="inlineStr">
        <is>
          <t>平台必须提供Web(浏览器)和移动应用(iOS和Android)。请说明支持的最低版本。</t>
        </is>
      </c>
      <c r="C4" s="26" t="inlineStr">
        <is>
          <t>Mandatorio</t>
        </is>
      </c>
      <c r="D4" s="23" t="n">
        <v>2</v>
      </c>
      <c r="E4" s="27" t="n"/>
      <c r="F4" s="28" t="n"/>
      <c r="G4" s="28" t="n"/>
      <c r="H4" s="29">
        <f>IF(E4="No Aplica",0,D4)</f>
        <v/>
      </c>
      <c r="I4" s="29">
        <f>IF(E4="Cumple",D4,IF(E4="Cumple Parcialmente",D4*0.5,IF(E4="No Cumple",0,0)))</f>
        <v/>
      </c>
    </row>
    <row r="5" ht="36" customHeight="1" s="18">
      <c r="A5" s="23" t="inlineStr">
        <is>
          <t>PLA-02</t>
        </is>
      </c>
      <c r="B5" s="22" t="inlineStr">
        <is>
          <t>最终用户可配置仪表板，带可拖拽小部件和可选的平台变量目录。</t>
        </is>
      </c>
      <c r="C5" s="26" t="inlineStr">
        <is>
          <t>Mandatorio</t>
        </is>
      </c>
      <c r="D5" s="23" t="n">
        <v>3</v>
      </c>
      <c r="E5" s="27" t="n"/>
      <c r="F5" s="28" t="n"/>
      <c r="G5" s="28" t="n"/>
      <c r="H5" s="29">
        <f>IF(E5="No Aplica",0,D5)</f>
        <v/>
      </c>
      <c r="I5" s="29">
        <f>IF(E5="Cumple",D5,IF(E5="Cumple Parcialmente",D5*0.5,IF(E5="No Cumple",0,0)))</f>
        <v/>
      </c>
    </row>
    <row r="6" ht="36" customHeight="1" s="18">
      <c r="A6" s="23" t="inlineStr">
        <is>
          <t>PLA-03</t>
        </is>
      </c>
      <c r="B6" s="22" t="inlineStr">
        <is>
          <t>管理、运营、行政和监管报表模块。客户必须能够针对任何捕获的变量构建自己的报表。</t>
        </is>
      </c>
      <c r="C6" s="26" t="inlineStr">
        <is>
          <t>Mandatorio</t>
        </is>
      </c>
      <c r="D6" s="23" t="n">
        <v>3</v>
      </c>
      <c r="E6" s="27" t="n"/>
      <c r="F6" s="28" t="n"/>
      <c r="G6" s="28" t="n"/>
      <c r="H6" s="29">
        <f>IF(E6="No Aplica",0,D6)</f>
        <v/>
      </c>
      <c r="I6" s="29">
        <f>IF(E6="Cumple",D6,IF(E6="Cumple Parcialmente",D6*0.5,IF(E6="No Cumple",0,0)))</f>
        <v/>
      </c>
    </row>
    <row r="7" ht="36" customHeight="1" s="18">
      <c r="A7" s="23" t="inlineStr">
        <is>
          <t>PLA-04</t>
        </is>
      </c>
      <c r="B7" s="22" t="inlineStr">
        <is>
          <t>报表必须能导出为CSV、TXT、PDF、XML、XLSX和JSON格式。支持计划报表自动邮件发送。</t>
        </is>
      </c>
      <c r="C7" s="26" t="inlineStr">
        <is>
          <t>Mandatorio</t>
        </is>
      </c>
      <c r="D7" s="23" t="n">
        <v>2</v>
      </c>
      <c r="E7" s="27" t="n"/>
      <c r="F7" s="28" t="n"/>
      <c r="G7" s="28" t="n"/>
      <c r="H7" s="29">
        <f>IF(E7="No Aplica",0,D7)</f>
        <v/>
      </c>
      <c r="I7" s="29">
        <f>IF(E7="Cumple",D7,IF(E7="Cumple Parcialmente",D7*0.5,IF(E7="No Cumple",0,0)))</f>
        <v/>
      </c>
    </row>
    <row r="8" ht="36" customHeight="1" s="18">
      <c r="A8" s="23" t="inlineStr">
        <is>
          <t>PLA-05</t>
        </is>
      </c>
      <c r="B8" s="22" t="inlineStr">
        <is>
          <t>按单个或分组电表查询测量值，按计费类型(预付费/非受限/非受监管)、客户类型、区域、路线和日期筛选。</t>
        </is>
      </c>
      <c r="C8" s="26" t="inlineStr">
        <is>
          <t>Mandatorio</t>
        </is>
      </c>
      <c r="D8" s="23" t="n">
        <v>3</v>
      </c>
      <c r="E8" s="27" t="n"/>
      <c r="F8" s="28" t="n"/>
      <c r="G8" s="28" t="n"/>
      <c r="H8" s="29">
        <f>IF(E8="No Aplica",0,D8)</f>
        <v/>
      </c>
      <c r="I8" s="29">
        <f>IF(E8="Cumple",D8,IF(E8="Cumple Parcialmente",D8*0.5,IF(E8="No Cumple",0,0)))</f>
        <v/>
      </c>
    </row>
    <row r="9" ht="42.95" customHeight="1" s="18">
      <c r="A9" s="23" t="inlineStr">
        <is>
          <t>PLA-06</t>
        </is>
      </c>
      <c r="B9" s="22" t="inlineStr">
        <is>
          <t>精细的角色和权限管理(RBAC)。必须允许自定义角色，带模块×动作矩阵(查询、编辑、审批、删除)。</t>
        </is>
      </c>
      <c r="C9" s="26" t="inlineStr">
        <is>
          <t>Mandatorio</t>
        </is>
      </c>
      <c r="D9" s="23" t="n">
        <v>3</v>
      </c>
      <c r="E9" s="27" t="n"/>
      <c r="F9" s="28" t="n"/>
      <c r="G9" s="28" t="n"/>
      <c r="H9" s="29">
        <f>IF(E9="No Aplica",0,D9)</f>
        <v/>
      </c>
      <c r="I9" s="29">
        <f>IF(E9="Cumple",D9,IF(E9="Cumple Parcialmente",D9*0.5,IF(E9="No Cumple",0,0)))</f>
        <v/>
      </c>
    </row>
    <row r="10" ht="36" customHeight="1" s="18">
      <c r="A10" s="23" t="inlineStr">
        <is>
          <t>PLA-07</t>
        </is>
      </c>
      <c r="B10" s="22" t="inlineStr">
        <is>
          <t>多租户/多客户管理：必须允许Claro从同一实例管理多个最终客户，数据完全隔离。</t>
        </is>
      </c>
      <c r="C10" s="26" t="inlineStr">
        <is>
          <t>Mandatorio</t>
        </is>
      </c>
      <c r="D10" s="23" t="n">
        <v>3</v>
      </c>
      <c r="E10" s="27" t="n"/>
      <c r="F10" s="28" t="n"/>
      <c r="G10" s="28" t="n"/>
      <c r="H10" s="29">
        <f>IF(E10="No Aplica",0,D10)</f>
        <v/>
      </c>
      <c r="I10" s="29">
        <f>IF(E10="Cumple",D10,IF(E10="Cumple Parcialmente",D10*0.5,IF(E10="No Cumple",0,0)))</f>
        <v/>
      </c>
    </row>
    <row r="11" ht="36" customHeight="1" s="18">
      <c r="A11" s="23" t="inlineStr">
        <is>
          <t>PLA-08</t>
        </is>
      </c>
      <c r="B11" s="22" t="inlineStr">
        <is>
          <t>从平台远程激活、暂停、取消和重新激活电力服务(切断/重连)。支持多级审批流程。</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PLA-09</t>
        </is>
      </c>
      <c r="B12" s="22" t="inlineStr">
        <is>
          <t>设备批量自动注册方法：新增、查询、更新、删除。支持批量导入(CSV/Excel)和API方式。</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PLA-10</t>
        </is>
      </c>
      <c r="B13" s="22" t="inlineStr">
        <is>
          <t>客户可配置的分发列表(邮件/短信)，用于发送告警，群体或个体，带可定制模板。</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PLA-11</t>
        </is>
      </c>
      <c r="B14" s="22" t="inlineStr">
        <is>
          <t>客户可配置告警：电表不传输、消耗超出范围、电池电量低、电力中断、破坏企图、温度等。</t>
        </is>
      </c>
      <c r="C14" s="26" t="inlineStr">
        <is>
          <t>Mandatorio</t>
        </is>
      </c>
      <c r="D14" s="23" t="n">
        <v>3</v>
      </c>
      <c r="E14" s="27" t="n"/>
      <c r="F14" s="28" t="n"/>
      <c r="G14" s="28" t="n"/>
      <c r="H14" s="29">
        <f>IF(E14="No Aplica",0,D14)</f>
        <v/>
      </c>
      <c r="I14" s="29">
        <f>IF(E14="Cumple",D14,IF(E14="Cumple Parcialmente",D14*0.5,IF(E14="No Cumple",0,0)))</f>
        <v/>
      </c>
    </row>
    <row r="15" ht="36" customHeight="1" s="18">
      <c r="A15" s="23" t="inlineStr">
        <is>
          <t>PLA-12</t>
        </is>
      </c>
      <c r="B15" s="22" t="inlineStr">
        <is>
          <t>规则引擎，用于基于变量组合和阈值创建复杂告警。</t>
        </is>
      </c>
      <c r="C15" s="27" t="inlineStr">
        <is>
          <t>Deseable</t>
        </is>
      </c>
      <c r="D15" s="23" t="n">
        <v>1</v>
      </c>
      <c r="E15" s="27" t="n"/>
      <c r="F15" s="28" t="n"/>
      <c r="G15" s="28" t="n"/>
      <c r="H15" s="29">
        <f>IF(E15="No Aplica",0,D15)</f>
        <v/>
      </c>
      <c r="I15" s="29">
        <f>IF(E15="Cumple",D15,IF(E15="Cumple Parcialmente",D15*0.5,IF(E15="No Cumple",0,0)))</f>
        <v/>
      </c>
    </row>
    <row r="16" ht="36" customHeight="1" s="18">
      <c r="A16" s="23" t="inlineStr">
        <is>
          <t>PLA-13</t>
        </is>
      </c>
      <c r="B16" s="22" t="inlineStr">
        <is>
          <t>向系统发送测量值的频率必须可由客户配置，按电表组或单个电表(从1分钟到24小时)。</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PLA-14</t>
        </is>
      </c>
      <c r="B17" s="22" t="inlineStr">
        <is>
          <t>带设备地理定位的GIS地图(GPS坐标)，按图层可视化，消耗和连接状态热力图。</t>
        </is>
      </c>
      <c r="C17" s="26" t="inlineStr">
        <is>
          <t>Mandatorio</t>
        </is>
      </c>
      <c r="D17" s="23" t="n">
        <v>2</v>
      </c>
      <c r="E17" s="27" t="n"/>
      <c r="F17" s="28" t="n"/>
      <c r="G17" s="28" t="n"/>
      <c r="H17" s="29">
        <f>IF(E17="No Aplica",0,D17)</f>
        <v/>
      </c>
      <c r="I17" s="29">
        <f>IF(E17="Cumple",D17,IF(E17="Cumple Parcialmente",D17*0.5,IF(E17="No Cumple",0,0)))</f>
        <v/>
      </c>
    </row>
    <row r="18" ht="36" customHeight="1" s="18">
      <c r="A18" s="23" t="inlineStr">
        <is>
          <t>PLA-15</t>
        </is>
      </c>
      <c r="B18" s="22" t="inlineStr">
        <is>
          <t>消耗和事件历史：在线最少保留24个月，能够导出到客户存储集群(数据湖)。</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PLA-16</t>
        </is>
      </c>
      <c r="B19" s="22" t="inlineStr">
        <is>
          <t>从平台管理的设备固件OTA(无线)能力，带批量控制和回滚。</t>
        </is>
      </c>
      <c r="C19" s="26" t="inlineStr">
        <is>
          <t>Mandatorio</t>
        </is>
      </c>
      <c r="D19" s="23" t="n">
        <v>3</v>
      </c>
      <c r="E19" s="27" t="n"/>
      <c r="F19" s="28" t="n"/>
      <c r="G19" s="28" t="n"/>
      <c r="H19" s="29">
        <f>IF(E19="No Aplica",0,D19)</f>
        <v/>
      </c>
      <c r="I19" s="29">
        <f>IF(E19="Cumple",D19,IF(E19="Cumple Parcialmente",D19*0.5,IF(E19="No Cumple",0,0)))</f>
        <v/>
      </c>
    </row>
    <row r="20" ht="36" customHeight="1" s="18">
      <c r="A20" s="23" t="inlineStr">
        <is>
          <t>PLA-17</t>
        </is>
      </c>
      <c r="B20" s="22" t="inlineStr">
        <is>
          <t>设备完整生命周期管理：库存、已分配、已安装、已激活、已暂停、已撤回、维护中、永久退出。</t>
        </is>
      </c>
      <c r="C20" s="26" t="inlineStr">
        <is>
          <t>Mandatorio</t>
        </is>
      </c>
      <c r="D20" s="23" t="n">
        <v>2</v>
      </c>
      <c r="E20" s="27" t="n"/>
      <c r="F20" s="28" t="n"/>
      <c r="G20" s="28" t="n"/>
      <c r="H20" s="29">
        <f>IF(E20="No Aplica",0,D20)</f>
        <v/>
      </c>
      <c r="I20" s="29">
        <f>IF(E20="Cumple",D20,IF(E20="Cumple Parcialmente",D20*0.5,IF(E20="No Cumple",0,0)))</f>
        <v/>
      </c>
    </row>
    <row r="21" ht="36" customHeight="1" s="18">
      <c r="A21" s="23" t="inlineStr">
        <is>
          <t>PLA-18</t>
        </is>
      </c>
      <c r="B21" s="22" t="inlineStr">
        <is>
          <t>用户所有操作和API调用的不可变审计日志，最少保留12个月，按需导出。</t>
        </is>
      </c>
      <c r="C21" s="26" t="inlineStr">
        <is>
          <t>Mandatorio</t>
        </is>
      </c>
      <c r="D21" s="23" t="n">
        <v>3</v>
      </c>
      <c r="E21" s="27" t="n"/>
      <c r="F21" s="28" t="n"/>
      <c r="G21" s="28" t="n"/>
      <c r="H21" s="29">
        <f>IF(E21="No Aplica",0,D21)</f>
        <v/>
      </c>
      <c r="I21" s="29">
        <f>IF(E21="Cumple",D21,IF(E21="Cumple Parcialmente",D21*0.5,IF(E21="No Cumple",0,0)))</f>
        <v/>
      </c>
    </row>
    <row r="22" ht="36" customHeight="1" s="18">
      <c r="A22" s="23" t="inlineStr">
        <is>
          <t>PLA-19</t>
        </is>
      </c>
      <c r="B22" s="22" t="inlineStr">
        <is>
          <t>多语言支持：西班牙语(必填)和英语(必填)。请说明其他支持的语言。</t>
        </is>
      </c>
      <c r="C22" s="26" t="inlineStr">
        <is>
          <t>Mandatorio</t>
        </is>
      </c>
      <c r="D22" s="23" t="n">
        <v>1</v>
      </c>
      <c r="E22" s="27" t="n"/>
      <c r="F22" s="28" t="n"/>
      <c r="G22" s="28" t="n"/>
      <c r="H22" s="29">
        <f>IF(E22="No Aplica",0,D22)</f>
        <v/>
      </c>
      <c r="I22" s="29">
        <f>IF(E22="Cumple",D22,IF(E22="Cumple Parcialmente",D22*0.5,IF(E22="No Cumple",0,0)))</f>
        <v/>
      </c>
    </row>
    <row r="23" ht="36" customHeight="1" s="18">
      <c r="A23" s="23" t="inlineStr">
        <is>
          <t>PLA-20</t>
        </is>
      </c>
      <c r="B23" s="22" t="inlineStr">
        <is>
          <t>与Claro SMSC集成，用于发送通知和告警短信。</t>
        </is>
      </c>
      <c r="C23" s="26" t="inlineStr">
        <is>
          <t>Mandatorio</t>
        </is>
      </c>
      <c r="D23" s="23" t="n">
        <v>2</v>
      </c>
      <c r="E23" s="27" t="n"/>
      <c r="F23" s="28" t="n"/>
      <c r="G23" s="28" t="n"/>
      <c r="H23" s="29">
        <f>IF(E23="No Aplica",0,D23)</f>
        <v/>
      </c>
      <c r="I23" s="29">
        <f>IF(E23="Cumple",D23,IF(E23="Cumple Parcialmente",D23*0.5,IF(E23="No Cumple",0,0)))</f>
        <v/>
      </c>
    </row>
    <row r="24" ht="36" customHeight="1" s="18">
      <c r="A24" s="23" t="inlineStr">
        <is>
          <t>PLA-21</t>
        </is>
      </c>
      <c r="B24" s="22" t="inlineStr">
        <is>
          <t>分析和预测报表引擎(欺诈检测、故障预测、消耗分类)。</t>
        </is>
      </c>
      <c r="C24" s="27" t="inlineStr">
        <is>
          <t>Deseable</t>
        </is>
      </c>
      <c r="D24" s="23" t="n">
        <v>1</v>
      </c>
      <c r="E24" s="27" t="n"/>
      <c r="F24" s="28" t="n"/>
      <c r="G24" s="28" t="n"/>
      <c r="H24" s="29">
        <f>IF(E24="No Aplica",0,D24)</f>
        <v/>
      </c>
      <c r="I24" s="29">
        <f>IF(E24="Cumple",D24,IF(E24="Cumple Parcialmente",D24*0.5,IF(E24="No Cumple",0,0)))</f>
        <v/>
      </c>
    </row>
    <row r="25" ht="36" customHeight="1" s="18">
      <c r="A25" s="23" t="inlineStr">
        <is>
          <t>PLA-22</t>
        </is>
      </c>
      <c r="B25" s="22" t="inlineStr">
        <is>
          <t>平台必须符合隐私政策：未经Claro书面授权，最终客户数据不得与第三方共享。</t>
        </is>
      </c>
      <c r="C25" s="26" t="inlineStr">
        <is>
          <t>Mandatorio</t>
        </is>
      </c>
      <c r="D25" s="23" t="n">
        <v>3</v>
      </c>
      <c r="E25" s="27" t="n"/>
      <c r="F25" s="28" t="n"/>
      <c r="G25" s="28" t="n"/>
      <c r="H25" s="29">
        <f>IF(E25="No Aplica",0,D25)</f>
        <v/>
      </c>
      <c r="I25" s="29">
        <f>IF(E25="Cumple",D25,IF(E25="Cumple Parcialmente",D25*0.5,IF(E25="No Cumple",0,0)))</f>
        <v/>
      </c>
    </row>
    <row r="26" ht="36" customHeight="1" s="18">
      <c r="A26" s="23" t="inlineStr">
        <is>
          <t>PLA-23</t>
        </is>
      </c>
      <c r="B26" s="22" t="inlineStr">
        <is>
          <t>最终客户(消费者)自助门户：消耗查询、账单、支付、告警。请说明范围和定制。</t>
        </is>
      </c>
      <c r="C26" s="27" t="inlineStr">
        <is>
          <t>Deseable</t>
        </is>
      </c>
      <c r="D26" s="23" t="n">
        <v>2</v>
      </c>
      <c r="E26" s="27" t="n"/>
      <c r="F26" s="28" t="n"/>
      <c r="G26" s="28" t="n"/>
      <c r="H26" s="29">
        <f>IF(E26="No Aplica",0,D26)</f>
        <v/>
      </c>
      <c r="I26" s="29">
        <f>IF(E26="Cumple",D26,IF(E26="Cumple Parcialmente",D26*0.5,IF(E26="No Cumple",0,0)))</f>
        <v/>
      </c>
    </row>
    <row r="27" ht="36" customHeight="1" s="18">
      <c r="A27" s="23" t="inlineStr">
        <is>
          <t>PLA-24</t>
        </is>
      </c>
      <c r="B27" s="22" t="inlineStr">
        <is>
          <t>电表参数远程管理能力：切除阈值、费率日历、需求限制。</t>
        </is>
      </c>
      <c r="C27" s="26" t="inlineStr">
        <is>
          <t>Mandatorio</t>
        </is>
      </c>
      <c r="D27" s="23" t="n">
        <v>2</v>
      </c>
      <c r="E27" s="27" t="n"/>
      <c r="F27" s="28" t="n"/>
      <c r="G27" s="28" t="n"/>
      <c r="H27" s="29">
        <f>IF(E27="No Aplica",0,D27)</f>
        <v/>
      </c>
      <c r="I27" s="29">
        <f>IF(E27="Cumple",D27,IF(E27="Cumple Parcialmente",D27*0.5,IF(E27="No Cumple",0,0)))</f>
        <v/>
      </c>
    </row>
    <row r="28" ht="36" customHeight="1" s="18">
      <c r="A28" s="23" t="inlineStr">
        <is>
          <t>PLA-25</t>
        </is>
      </c>
      <c r="B28" s="22" t="inlineStr">
        <is>
          <t>与第三方系统集成：Claro BSS</t>
        </is>
      </c>
      <c r="C28" s="26" t="inlineStr">
        <is>
          <t>Mandatorio</t>
        </is>
      </c>
      <c r="D28" s="23" t="n">
        <v>3</v>
      </c>
      <c r="E28" s="27" t="n"/>
      <c r="F28" s="28" t="n"/>
      <c r="G28" s="28" t="n"/>
      <c r="H28" s="29">
        <f>IF(E28="No Aplica",0,D28)</f>
        <v/>
      </c>
      <c r="I28" s="29">
        <f>IF(E28="Cumple",D28,IF(E28="Cumple Parcialmente",D28*0.5,IF(E28="No Cumple",0,0)))</f>
        <v/>
      </c>
    </row>
    <row r="29"/>
    <row r="30" ht="25.5" customHeight="1" s="18">
      <c r="A30" s="30" t="inlineStr">
        <is>
          <t>摘要</t>
        </is>
      </c>
      <c r="B30" s="19" t="inlineStr">
        <is>
          <t>总要求/总权重/有效权重/获得分数/部分合规率</t>
        </is>
      </c>
      <c r="C30" s="23">
        <f>25</f>
        <v/>
      </c>
      <c r="D30" s="23">
        <f>SUM(D4:D28)</f>
        <v/>
      </c>
      <c r="E30" s="31" t="inlineStr">
        <is>
          <t>有效权重:</t>
        </is>
      </c>
      <c r="F30" s="23">
        <f>SUM(H4:H28)</f>
        <v/>
      </c>
      <c r="G30" s="32" t="inlineStr">
        <is>
          <t>合规率:</t>
        </is>
      </c>
      <c r="H30" s="33">
        <f>IFERROR(SUM(I4:I28)/SUM(H4:H28),0)</f>
        <v/>
      </c>
    </row>
  </sheetData>
  <mergeCells count="2">
    <mergeCell ref="A1:I1"/>
    <mergeCell ref="A2:I2"/>
  </mergeCells>
  <conditionalFormatting sqref="E4:E28">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8"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5.xml><?xml version="1.0" encoding="utf-8"?>
<worksheet xmlns="http://schemas.openxmlformats.org/spreadsheetml/2006/main">
  <sheetPr>
    <outlinePr summaryBelow="1" summaryRight="1"/>
    <pageSetUpPr/>
  </sheetPr>
  <dimension ref="A1:I29"/>
  <sheetViews>
    <sheetView showGridLines="0" zoomScaleNormal="100" workbookViewId="0">
      <pane ySplit="3" topLeftCell="A10" activePane="bottomLeft" state="frozen"/>
      <selection pane="bottomLeft" activeCell="B21" sqref="B2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4. DISPOSITIVOS DE MEDICIÓN</t>
        </is>
      </c>
    </row>
    <row r="2" ht="30" customHeight="1" s="18">
      <c r="A2" s="11" t="inlineStr">
        <is>
          <t>Nota: Especifique modelo por modelo y adjunte fichas técnicas y certificados.</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36" customHeight="1" s="18">
      <c r="A4" s="23" t="inlineStr">
        <is>
          <t>DIS-01</t>
        </is>
      </c>
      <c r="B4" s="22" t="inlineStr">
        <is>
          <t>Los dispositivos deben ser homologados por Claro Dominicana y contar con certificación INDOCAL cuando aplique. Adjunte certificados.</t>
        </is>
      </c>
      <c r="C4" s="26" t="inlineStr">
        <is>
          <t>Mandatorio</t>
        </is>
      </c>
      <c r="D4" s="23" t="n">
        <v>3</v>
      </c>
      <c r="E4" s="27" t="n"/>
      <c r="F4" s="28" t="n"/>
      <c r="G4" s="28" t="n"/>
      <c r="H4" s="29">
        <f>IF(E4="No Aplica",0,D4)</f>
        <v/>
      </c>
      <c r="I4" s="29">
        <f>IF(E4="Cumple",D4,IF(E4="Cumple Parcialmente",D4*0.5,IF(E4="No Cumple",0,0)))</f>
        <v/>
      </c>
    </row>
    <row r="5" ht="36" customHeight="1" s="18">
      <c r="A5" s="23" t="inlineStr">
        <is>
          <t>DIS-02</t>
        </is>
      </c>
      <c r="B5" s="22" t="inlineStr">
        <is>
          <t>Los medidores deben cumplir con normas internacionales aplicables: IEC 62052, IEC 62053 (eléctricos), OIML R49 (agua), OIML R137 (gas). Indique cuáles aplican.</t>
        </is>
      </c>
      <c r="C5" s="26" t="inlineStr">
        <is>
          <t>Mandatorio</t>
        </is>
      </c>
      <c r="D5" s="23" t="n">
        <v>3</v>
      </c>
      <c r="E5" s="27" t="n"/>
      <c r="F5" s="28" t="n"/>
      <c r="G5" s="28" t="n"/>
      <c r="H5" s="29">
        <f>IF(E5="No Aplica",0,D5)</f>
        <v/>
      </c>
      <c r="I5" s="29">
        <f>IF(E5="Cumple",D5,IF(E5="Cumple Parcialmente",D5*0.5,IF(E5="No Cumple",0,0)))</f>
        <v/>
      </c>
    </row>
    <row r="6" ht="36" customHeight="1" s="18">
      <c r="A6" s="23" t="inlineStr">
        <is>
          <t>DIS-03</t>
        </is>
      </c>
      <c r="B6" s="22" t="inlineStr">
        <is>
          <t>Los medidores deben venir con el módulo de conectividad a red móvil integrado de fábrica (no módulo externo).</t>
        </is>
      </c>
      <c r="C6" s="26" t="inlineStr">
        <is>
          <t>Mandatorio</t>
        </is>
      </c>
      <c r="D6" s="23" t="n">
        <v>3</v>
      </c>
      <c r="E6" s="27" t="n"/>
      <c r="F6" s="28" t="n"/>
      <c r="G6" s="28" t="n"/>
      <c r="H6" s="29">
        <f>IF(E6="No Aplica",0,D6)</f>
        <v/>
      </c>
      <c r="I6" s="29">
        <f>IF(E6="Cumple",D6,IF(E6="Cumple Parcialmente",D6*0.5,IF(E6="No Cumple",0,0)))</f>
        <v/>
      </c>
    </row>
    <row r="7" ht="36" customHeight="1" s="18">
      <c r="A7" s="23" t="inlineStr">
        <is>
          <t>DIS-04</t>
        </is>
      </c>
      <c r="B7" s="22" t="inlineStr">
        <is>
          <t>Clase de precisión: eléctricos clase 1 o mejor para monofásicos y clase 0.5S para polifásicos. Agua y gas según la clase metrológica regulatoria aplicable.</t>
        </is>
      </c>
      <c r="C7" s="26" t="inlineStr">
        <is>
          <t>Mandatorio</t>
        </is>
      </c>
      <c r="D7" s="23" t="n">
        <v>3</v>
      </c>
      <c r="E7" s="27" t="n"/>
      <c r="F7" s="28" t="n"/>
      <c r="G7" s="28" t="n"/>
      <c r="H7" s="29">
        <f>IF(E7="No Aplica",0,D7)</f>
        <v/>
      </c>
      <c r="I7" s="29">
        <f>IF(E7="Cumple",D7,IF(E7="Cumple Parcialmente",D7*0.5,IF(E7="No Cumple",0,0)))</f>
        <v/>
      </c>
    </row>
    <row r="8" ht="36" customHeight="1" s="18">
      <c r="A8" s="23" t="inlineStr">
        <is>
          <t>DIS-05</t>
        </is>
      </c>
      <c r="B8" s="22" t="inlineStr">
        <is>
          <t>Los dispositivos deben recibir y ejecutar instrucciones remotas de activación, suspensión, cancelación y reactivación del servicio.</t>
        </is>
      </c>
      <c r="C8" s="26" t="inlineStr">
        <is>
          <t>Mandatorio</t>
        </is>
      </c>
      <c r="D8" s="23" t="n">
        <v>3</v>
      </c>
      <c r="E8" s="27" t="n"/>
      <c r="F8" s="28" t="n"/>
      <c r="G8" s="28" t="n"/>
      <c r="H8" s="29">
        <f>IF(E8="No Aplica",0,D8)</f>
        <v/>
      </c>
      <c r="I8" s="29">
        <f>IF(E8="Cumple",D8,IF(E8="Cumple Parcialmente",D8*0.5,IF(E8="No Cumple",0,0)))</f>
        <v/>
      </c>
    </row>
    <row r="9" ht="36" customHeight="1" s="18">
      <c r="A9" s="23" t="inlineStr">
        <is>
          <t>DIS-06</t>
        </is>
      </c>
      <c r="B9" s="22" t="inlineStr">
        <is>
          <t>Memoria interna del dispositivo: retención local de mediciones mínimo 7 días ante falla de red móvil o corte eléctrico, con sincronización automática al restablecerse.</t>
        </is>
      </c>
      <c r="C9" s="26" t="inlineStr">
        <is>
          <t>Mandatorio</t>
        </is>
      </c>
      <c r="D9" s="23" t="n">
        <v>3</v>
      </c>
      <c r="E9" s="27" t="n"/>
      <c r="F9" s="28" t="n"/>
      <c r="G9" s="28" t="n"/>
      <c r="H9" s="29">
        <f>IF(E9="No Aplica",0,D9)</f>
        <v/>
      </c>
      <c r="I9" s="29">
        <f>IF(E9="Cumple",D9,IF(E9="Cumple Parcialmente",D9*0.5,IF(E9="No Cumple",0,0)))</f>
        <v/>
      </c>
    </row>
    <row r="10" ht="36" customHeight="1" s="18">
      <c r="A10" s="23" t="inlineStr">
        <is>
          <t>DIS-07</t>
        </is>
      </c>
      <c r="B10" s="22" t="inlineStr">
        <is>
          <t>Mecanismo de reintentos configurable para el envío de lecturas ante falla de red. Indique política por defecto y parámetros configurables.</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DIS-08</t>
        </is>
      </c>
      <c r="B11" s="22" t="inlineStr">
        <is>
          <t>Configuración remota de la frecuencia y cantidad de envíos de mediciones por día a la plataforma.</t>
        </is>
      </c>
      <c r="C11" s="26" t="inlineStr">
        <is>
          <t>Mandatorio</t>
        </is>
      </c>
      <c r="D11" s="23" t="n">
        <v>2</v>
      </c>
      <c r="E11" s="27" t="n"/>
      <c r="F11" s="28" t="n"/>
      <c r="G11" s="28" t="n"/>
      <c r="H11" s="29">
        <f>IF(E11="No Aplica",0,D11)</f>
        <v/>
      </c>
      <c r="I11" s="29">
        <f>IF(E11="Cumple",D11,IF(E11="Cumple Parcialmente",D11*0.5,IF(E11="No Cumple",0,0)))</f>
        <v/>
      </c>
    </row>
    <row r="12" ht="36" customHeight="1" s="18">
      <c r="A12" s="23" t="inlineStr">
        <is>
          <t>DIS-09</t>
        </is>
      </c>
      <c r="B12" s="22" t="inlineStr">
        <is>
          <t>Protección antifraude y antimanipulación (sabotaje): sellado físico, sensor de apertura de tapa, sensor de magnetismo, detección de bypass, inversión de corriente.</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DIS-10</t>
        </is>
      </c>
      <c r="B13" s="22" t="inlineStr">
        <is>
          <t>Alerta inmediata a la plataforma ante detección de intento de sabotaje o manipulación física.</t>
        </is>
      </c>
      <c r="C13" s="26" t="inlineStr">
        <is>
          <t>Mandatorio</t>
        </is>
      </c>
      <c r="D13" s="23" t="n">
        <v>3</v>
      </c>
      <c r="E13" s="27" t="n"/>
      <c r="F13" s="28" t="n"/>
      <c r="G13" s="28" t="n"/>
      <c r="H13" s="29">
        <f>IF(E13="No Aplica",0,D13)</f>
        <v/>
      </c>
      <c r="I13" s="29">
        <f>IF(E13="Cumple",D13,IF(E13="Cumple Parcialmente",D13*0.5,IF(E13="No Cumple",0,0)))</f>
        <v/>
      </c>
    </row>
    <row r="14" ht="36" customHeight="1" s="18">
      <c r="A14" s="23" t="inlineStr">
        <is>
          <t>DIS-11</t>
        </is>
      </c>
      <c r="B14" s="22" t="inlineStr">
        <is>
          <t>Grado de protección IP mínimo IP54 para instalación bajo techo e IP65 para intemperie. Indique grado específico de cada modelo.</t>
        </is>
      </c>
      <c r="C14" s="26" t="inlineStr">
        <is>
          <t>Mandatorio</t>
        </is>
      </c>
      <c r="D14" s="23" t="n">
        <v>3</v>
      </c>
      <c r="E14" s="27" t="n"/>
      <c r="F14" s="28" t="n"/>
      <c r="G14" s="28" t="n"/>
      <c r="H14" s="29">
        <f>IF(E14="No Aplica",0,D14)</f>
        <v/>
      </c>
      <c r="I14" s="29">
        <f>IF(E14="Cumple",D14,IF(E14="Cumple Parcialmente",D14*0.5,IF(E14="No Cumple",0,0)))</f>
        <v/>
      </c>
    </row>
    <row r="15" ht="36" customHeight="1" s="18">
      <c r="A15" s="23" t="inlineStr">
        <is>
          <t>DIS-12</t>
        </is>
      </c>
      <c r="B15" s="22" t="inlineStr">
        <is>
          <t>Rango de temperatura de operación: mínimo -10°C a +55°C. Humedad relativa hasta 95% sin condensación.</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DIS-13</t>
        </is>
      </c>
      <c r="B16" s="22" t="inlineStr">
        <is>
          <t>Batería interna de respaldo con autonomía mínima de 7 días en modo reporte reducido. Indique vida útil esperada y política de reemplazo.</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DIS-14</t>
        </is>
      </c>
      <c r="B17" s="22" t="inlineStr">
        <is>
          <t>Protección de datos ante ataques físicos directos al medidor (lectura forzada de memoria, tampering). Detalle mecanismos criptográficos del hardware.</t>
        </is>
      </c>
      <c r="C17" s="26" t="inlineStr">
        <is>
          <t>Mandatorio</t>
        </is>
      </c>
      <c r="D17" s="23" t="n">
        <v>3</v>
      </c>
      <c r="E17" s="27" t="n"/>
      <c r="F17" s="28" t="n"/>
      <c r="G17" s="28" t="n"/>
      <c r="H17" s="29">
        <f>IF(E17="No Aplica",0,D17)</f>
        <v/>
      </c>
      <c r="I17" s="29">
        <f>IF(E17="Cumple",D17,IF(E17="Cumple Parcialmente",D17*0.5,IF(E17="No Cumple",0,0)))</f>
        <v/>
      </c>
    </row>
    <row r="18" ht="36" customHeight="1" s="18">
      <c r="A18" s="23" t="inlineStr">
        <is>
          <t>DIS-15</t>
        </is>
      </c>
      <c r="B18" s="22" t="inlineStr">
        <is>
          <t>Protección contra ataques de ciberseguridad: autenticación mutua, cifrado de comunicaciones, firmware firmado, secure boot.</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DIS-16</t>
        </is>
      </c>
      <c r="B19" s="22" t="inlineStr">
        <is>
          <t>Serialización única por dispositivo en formato numérico, compatible con IMEI. Cada dispositivo debe tener identificador único trazable.</t>
        </is>
      </c>
      <c r="C19" s="26" t="inlineStr">
        <is>
          <t>Mandatorio</t>
        </is>
      </c>
      <c r="D19" s="23" t="n">
        <v>2</v>
      </c>
      <c r="E19" s="27" t="n"/>
      <c r="F19" s="28" t="n"/>
      <c r="G19" s="28" t="n"/>
      <c r="H19" s="29">
        <f>IF(E19="No Aplica",0,D19)</f>
        <v/>
      </c>
      <c r="I19" s="29">
        <f>IF(E19="Cumple",D19,IF(E19="Cumple Parcialmente",D19*0.5,IF(E19="No Cumple",0,0)))</f>
        <v/>
      </c>
    </row>
    <row r="20" ht="36" customHeight="1" s="18">
      <c r="A20" s="23" t="inlineStr">
        <is>
          <t>DIS-17</t>
        </is>
      </c>
      <c r="B20" s="22" t="inlineStr">
        <is>
          <t>Soporte a múltiples tarifas (TOU - Time Of Use), calendario tarifario configurable remotamente, registro de demanda máxima.</t>
        </is>
      </c>
      <c r="C20" s="26" t="inlineStr">
        <is>
          <t>Mandatorio</t>
        </is>
      </c>
      <c r="D20" s="23" t="n">
        <v>2</v>
      </c>
      <c r="E20" s="27" t="n"/>
      <c r="F20" s="28" t="n"/>
      <c r="G20" s="28" t="n"/>
      <c r="H20" s="29">
        <f>IF(E20="No Aplica",0,D20)</f>
        <v/>
      </c>
      <c r="I20" s="29">
        <f>IF(E20="Cumple",D20,IF(E20="Cumple Parcialmente",D20*0.5,IF(E20="No Cumple",0,0)))</f>
        <v/>
      </c>
    </row>
    <row r="21" ht="36" customHeight="1" s="18">
      <c r="A21" s="23" t="inlineStr">
        <is>
          <t>DIS-18</t>
        </is>
      </c>
      <c r="B21" s="22" t="inlineStr">
        <is>
          <t>Detección y registro de eventos de calidad de energía: sags, swells, interrupciones, sobretensiones, desbalances. Aplica a medidores eléctricos.</t>
        </is>
      </c>
      <c r="C21" s="27" t="inlineStr">
        <is>
          <t>Deseable</t>
        </is>
      </c>
      <c r="D21" s="23" t="n">
        <v>1</v>
      </c>
      <c r="E21" s="27" t="n"/>
      <c r="F21" s="28" t="n"/>
      <c r="G21" s="28" t="n"/>
      <c r="H21" s="29">
        <f>IF(E21="No Aplica",0,D21)</f>
        <v/>
      </c>
      <c r="I21" s="29">
        <f>IF(E21="Cumple",D21,IF(E21="Cumple Parcialmente",D21*0.5,IF(E21="No Cumple",0,0)))</f>
        <v/>
      </c>
    </row>
    <row r="22" ht="36" customHeight="1" s="18">
      <c r="A22" s="23" t="inlineStr">
        <is>
          <t>DIS-19</t>
        </is>
      </c>
      <c r="B22" s="22" t="inlineStr">
        <is>
          <t>Display en el medidor con información de consumo, estado, alarmas y código de autoservicio (para prepago).</t>
        </is>
      </c>
      <c r="C22" s="26" t="inlineStr">
        <is>
          <t>Mandatorio</t>
        </is>
      </c>
      <c r="D22" s="23" t="n">
        <v>2</v>
      </c>
      <c r="E22" s="27" t="n"/>
      <c r="F22" s="28" t="n"/>
      <c r="G22" s="28" t="n"/>
      <c r="H22" s="29">
        <f>IF(E22="No Aplica",0,D22)</f>
        <v/>
      </c>
      <c r="I22" s="29">
        <f>IF(E22="Cumple",D22,IF(E22="Cumple Parcialmente",D22*0.5,IF(E22="No Cumple",0,0)))</f>
        <v/>
      </c>
    </row>
    <row r="23" ht="36" customHeight="1" s="18">
      <c r="A23" s="23" t="inlineStr">
        <is>
          <t>DIS-20</t>
        </is>
      </c>
      <c r="B23" s="22" t="inlineStr">
        <is>
          <t>Interfaz local (óptica, NFC o Bluetooth) para diagnóstico en campo por parte del técnico instalador.</t>
        </is>
      </c>
      <c r="C23" s="26" t="inlineStr">
        <is>
          <t>Mandatorio</t>
        </is>
      </c>
      <c r="D23" s="23" t="n">
        <v>2</v>
      </c>
      <c r="E23" s="27" t="n"/>
      <c r="F23" s="28" t="n"/>
      <c r="G23" s="28" t="n"/>
      <c r="H23" s="29">
        <f>IF(E23="No Aplica",0,D23)</f>
        <v/>
      </c>
      <c r="I23" s="29">
        <f>IF(E23="Cumple",D23,IF(E23="Cumple Parcialmente",D23*0.5,IF(E23="No Cumple",0,0)))</f>
        <v/>
      </c>
    </row>
    <row r="24" ht="36" customHeight="1" s="18">
      <c r="A24" s="23" t="inlineStr">
        <is>
          <t>DIS-21</t>
        </is>
      </c>
      <c r="B24" s="22" t="inlineStr">
        <is>
          <t>Vida útil mínima del dispositivo: 10 años para eléctricos, 10 años para agua, 10 años para gas. Adjunte certificación de MTBF.</t>
        </is>
      </c>
      <c r="C24" s="26" t="inlineStr">
        <is>
          <t>Mandatorio</t>
        </is>
      </c>
      <c r="D24" s="23" t="n">
        <v>2</v>
      </c>
      <c r="E24" s="27" t="n"/>
      <c r="F24" s="28" t="n"/>
      <c r="G24" s="28" t="n"/>
      <c r="H24" s="29">
        <f>IF(E24="No Aplica",0,D24)</f>
        <v/>
      </c>
      <c r="I24" s="29">
        <f>IF(E24="Cumple",D24,IF(E24="Cumple Parcialmente",D24*0.5,IF(E24="No Cumple",0,0)))</f>
        <v/>
      </c>
    </row>
    <row r="25" ht="36" customHeight="1" s="18">
      <c r="A25" s="23" t="inlineStr">
        <is>
          <t>DIS-22</t>
        </is>
      </c>
      <c r="B25" s="22" t="inlineStr">
        <is>
          <t>Portafolio de modelos disponibles: monofásico, bifásico, trifásico (eléctrico); ultrasónico, volumétrico (agua); másico, volumétrico (gas). Indique catálogo.</t>
        </is>
      </c>
      <c r="C25" s="26" t="inlineStr">
        <is>
          <t>Mandatorio</t>
        </is>
      </c>
      <c r="D25" s="23" t="n">
        <v>2</v>
      </c>
      <c r="E25" s="27" t="n"/>
      <c r="F25" s="28" t="n"/>
      <c r="G25" s="28" t="n"/>
      <c r="H25" s="29">
        <f>IF(E25="No Aplica",0,D25)</f>
        <v/>
      </c>
      <c r="I25" s="29">
        <f>IF(E25="Cumple",D25,IF(E25="Cumple Parcialmente",D25*0.5,IF(E25="No Cumple",0,0)))</f>
        <v/>
      </c>
    </row>
    <row r="26" ht="36" customHeight="1" s="18">
      <c r="A26" s="23" t="inlineStr">
        <is>
          <t>DIS-23</t>
        </is>
      </c>
      <c r="B26" s="22" t="inlineStr">
        <is>
          <t>Consumo energético propio del medidor eléctrico: indique consumo en W y cumplimiento con normativa local.</t>
        </is>
      </c>
      <c r="C26" s="27" t="inlineStr">
        <is>
          <t>Deseable</t>
        </is>
      </c>
      <c r="D26" s="23" t="n">
        <v>1</v>
      </c>
      <c r="E26" s="27" t="n"/>
      <c r="F26" s="28" t="n"/>
      <c r="G26" s="28" t="n"/>
      <c r="H26" s="29">
        <f>IF(E26="No Aplica",0,D26)</f>
        <v/>
      </c>
      <c r="I26" s="29">
        <f>IF(E26="Cumple",D26,IF(E26="Cumple Parcialmente",D26*0.5,IF(E26="No Cumple",0,0)))</f>
        <v/>
      </c>
    </row>
    <row r="27" ht="36" customHeight="1" s="18">
      <c r="A27" s="23" t="inlineStr">
        <is>
          <t>DIS-24</t>
        </is>
      </c>
      <c r="B27" s="22" t="inlineStr">
        <is>
          <t>Certificación de no-intrusividad a la red eléctrica (armónicos, factor de potencia): cumplimiento con IEC 61000.</t>
        </is>
      </c>
      <c r="C27" s="27" t="inlineStr">
        <is>
          <t>Deseable</t>
        </is>
      </c>
      <c r="D27" s="23" t="n">
        <v>1</v>
      </c>
      <c r="E27" s="27" t="n"/>
      <c r="F27" s="28" t="n"/>
      <c r="G27" s="28" t="n"/>
      <c r="H27" s="29">
        <f>IF(E27="No Aplica",0,D27)</f>
        <v/>
      </c>
      <c r="I27" s="29">
        <f>IF(E27="Cumple",D27,IF(E27="Cumple Parcialmente",D27*0.5,IF(E27="No Cumple",0,0)))</f>
        <v/>
      </c>
    </row>
    <row r="28"/>
    <row r="29" ht="25.5" customHeight="1" s="18">
      <c r="A29" s="30" t="inlineStr">
        <is>
          <t>摘要</t>
        </is>
      </c>
      <c r="B29" s="19" t="inlineStr">
        <is>
          <t>总要求/总权重/有效权重/获得分数/部分合规率</t>
        </is>
      </c>
      <c r="C29" s="23">
        <f>24</f>
        <v/>
      </c>
      <c r="D29" s="23">
        <f>SUM(D4:D27)</f>
        <v/>
      </c>
      <c r="E29" s="31" t="inlineStr">
        <is>
          <t>有效权重:</t>
        </is>
      </c>
      <c r="F29" s="23">
        <f>SUM(H4:H27)</f>
        <v/>
      </c>
      <c r="G29" s="32" t="inlineStr">
        <is>
          <t>合规率:</t>
        </is>
      </c>
      <c r="H29" s="33">
        <f>IFERROR(SUM(I4:I27)/SUM(H4:H27),0)</f>
        <v/>
      </c>
    </row>
  </sheetData>
  <mergeCells count="2">
    <mergeCell ref="A1:I1"/>
    <mergeCell ref="A2:I2"/>
  </mergeCells>
  <conditionalFormatting sqref="E4:E2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6.xml><?xml version="1.0" encoding="utf-8"?>
<worksheet xmlns="http://schemas.openxmlformats.org/spreadsheetml/2006/main">
  <sheetPr>
    <outlinePr summaryBelow="1" summaryRight="1"/>
    <pageSetUpPr/>
  </sheetPr>
  <dimension ref="A1:I15"/>
  <sheetViews>
    <sheetView showGridLines="0" zoomScaleNormal="100" workbookViewId="0">
      <pane ySplit="2" topLeftCell="A3" activePane="bottomLeft" state="frozen"/>
      <selection pane="bottomLeft" activeCell="A1" sqref="A1:I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5. CONECTIVIDAD Y RED MÓVIL</t>
        </is>
      </c>
    </row>
    <row r="2" ht="31.5" customHeight="1" s="18">
      <c r="A2" s="1" t="inlineStr">
        <is>
          <t>编号</t>
        </is>
      </c>
      <c r="B2" s="1" t="inlineStr">
        <is>
          <t>要求</t>
        </is>
      </c>
      <c r="C2" s="1" t="inlineStr">
        <is>
          <t>关键性</t>
        </is>
      </c>
      <c r="D2" s="1" t="inlineStr">
        <is>
          <t>权重</t>
        </is>
      </c>
      <c r="E2" s="1" t="inlineStr">
        <is>
          <t>合规级别</t>
        </is>
      </c>
      <c r="F2" s="1" t="inlineStr">
        <is>
          <t>评论/依据</t>
        </is>
      </c>
      <c r="G2" s="1" t="inlineStr">
        <is>
          <t>参考文档(文件/页码/章节)</t>
        </is>
      </c>
      <c r="H2" s="1" t="inlineStr">
        <is>
          <t>有效权重</t>
        </is>
      </c>
      <c r="I2" s="1" t="inlineStr">
        <is>
          <t>获得分数</t>
        </is>
      </c>
    </row>
    <row r="3" ht="36" customHeight="1" s="18">
      <c r="A3" s="23" t="inlineStr">
        <is>
          <t>CON-01</t>
        </is>
      </c>
      <c r="B3" s="22" t="inlineStr">
        <is>
          <t>El módulo de comunicación debe soportar 4G LTE en las bandas: B2 (1900 MHz), B4 (1700/2100 MHz), B5 (850 MHz) y B7 (2600 MHz).</t>
        </is>
      </c>
      <c r="C3" s="26" t="inlineStr">
        <is>
          <t>Mandatorio</t>
        </is>
      </c>
      <c r="D3" s="23" t="n">
        <v>3</v>
      </c>
      <c r="E3" s="27" t="n"/>
      <c r="F3" s="28" t="n"/>
      <c r="G3" s="28" t="n"/>
      <c r="H3" s="29">
        <f>IF(E3="No Aplica",0,D3)</f>
        <v/>
      </c>
      <c r="I3" s="29">
        <f>IF(E3="Cumple",D3,IF(E3="Cumple Parcialmente",D3*0.5,IF(E3="No Cumple",0,0)))</f>
        <v/>
      </c>
    </row>
    <row r="4" ht="36" customHeight="1" s="18">
      <c r="A4" s="23" t="inlineStr">
        <is>
          <t>CON-02</t>
        </is>
      </c>
      <c r="B4" s="22" t="inlineStr">
        <is>
          <t>Soporte de LTE-M (Cat-M1) en bandas B2 y B4 como mínimo. Indique otras bandas LTE-M soportadas.</t>
        </is>
      </c>
      <c r="C4" s="26" t="inlineStr">
        <is>
          <t>Mandatorio</t>
        </is>
      </c>
      <c r="D4" s="23" t="n">
        <v>3</v>
      </c>
      <c r="E4" s="27" t="n"/>
      <c r="F4" s="28" t="n"/>
      <c r="G4" s="28" t="n"/>
      <c r="H4" s="29">
        <f>IF(E4="No Aplica",0,D4)</f>
        <v/>
      </c>
      <c r="I4" s="29">
        <f>IF(E4="Cumple",D4,IF(E4="Cumple Parcialmente",D4*0.5,IF(E4="No Cumple",0,0)))</f>
        <v/>
      </c>
    </row>
    <row r="5" ht="36" customHeight="1" s="18">
      <c r="A5" s="23" t="inlineStr">
        <is>
          <t>CON-03</t>
        </is>
      </c>
      <c r="B5" s="22" t="inlineStr">
        <is>
          <t>Soporte de NB-IoT. Indique versión (R13/R14/R15) y bandas soportadas.</t>
        </is>
      </c>
      <c r="C5" s="27" t="inlineStr">
        <is>
          <t>Deseable</t>
        </is>
      </c>
      <c r="D5" s="23" t="n">
        <v>2</v>
      </c>
      <c r="E5" s="27" t="n"/>
      <c r="F5" s="28" t="n"/>
      <c r="G5" s="28" t="n"/>
      <c r="H5" s="29">
        <f>IF(E5="No Aplica",0,D5)</f>
        <v/>
      </c>
      <c r="I5" s="29">
        <f>IF(E5="Cumple",D5,IF(E5="Cumple Parcialmente",D5*0.5,IF(E5="No Cumple",0,0)))</f>
        <v/>
      </c>
    </row>
    <row r="6" ht="36" customHeight="1" s="18">
      <c r="A6" s="23" t="inlineStr">
        <is>
          <t>CON-04</t>
        </is>
      </c>
      <c r="B6" s="22" t="inlineStr">
        <is>
          <t>Roadmap de soporte 5G (RedCap / NR-Light) para dispositivos IoT. Indique fecha estimada de disponibilidad comercial.</t>
        </is>
      </c>
      <c r="C6" s="27" t="inlineStr">
        <is>
          <t>Deseable</t>
        </is>
      </c>
      <c r="D6" s="23" t="n">
        <v>1</v>
      </c>
      <c r="E6" s="27" t="n"/>
      <c r="F6" s="28" t="n"/>
      <c r="G6" s="28" t="n"/>
      <c r="H6" s="29">
        <f>IF(E6="No Aplica",0,D6)</f>
        <v/>
      </c>
      <c r="I6" s="29">
        <f>IF(E6="Cumple",D6,IF(E6="Cumple Parcialmente",D6*0.5,IF(E6="No Cumple",0,0)))</f>
        <v/>
      </c>
    </row>
    <row r="7" ht="36" customHeight="1" s="18">
      <c r="A7" s="2" t="inlineStr">
        <is>
          <t>CON-05</t>
        </is>
      </c>
      <c r="B7" s="3" t="inlineStr">
        <is>
          <t>Soporte de fallback entre tecnologías (LTE-M → 4G LTE) cuando la red primaria no esté disponible.</t>
        </is>
      </c>
      <c r="C7" s="4" t="inlineStr">
        <is>
          <t>Deseable</t>
        </is>
      </c>
      <c r="D7" s="2" t="n">
        <v>2</v>
      </c>
      <c r="E7" s="4" t="n"/>
      <c r="F7" s="5" t="n"/>
      <c r="G7" s="5" t="n"/>
      <c r="H7" s="6">
        <f>IF(E7="No Aplica",0,D7)</f>
        <v/>
      </c>
      <c r="I7" s="6">
        <f>IF(E7="Cumple",D7,IF(E7="Cumple Parcialmente",D7*0.5,IF(E7="No Cumple",0,0)))</f>
        <v/>
      </c>
    </row>
    <row r="8" ht="36" customHeight="1" s="18">
      <c r="A8" s="23" t="inlineStr">
        <is>
          <t>CON-06</t>
        </is>
      </c>
      <c r="B8" s="22" t="inlineStr">
        <is>
          <t>Compatibilidad con SIMs y eSIMs de Claro. Soporte de GSMA RSP (Remote SIM Provisioning) para activación remota.</t>
        </is>
      </c>
      <c r="C8" s="26" t="inlineStr">
        <is>
          <t>Mandatorio</t>
        </is>
      </c>
      <c r="D8" s="23" t="n">
        <v>3</v>
      </c>
      <c r="E8" s="27" t="n"/>
      <c r="F8" s="28" t="n"/>
      <c r="G8" s="28" t="n"/>
      <c r="H8" s="29">
        <f>IF(E8="No Aplica",0,D8)</f>
        <v/>
      </c>
      <c r="I8" s="29">
        <f>IF(E8="Cumple",D8,IF(E8="Cumple Parcialmente",D8*0.5,IF(E8="No Cumple",0,0)))</f>
        <v/>
      </c>
    </row>
    <row r="9" ht="36" customHeight="1" s="18">
      <c r="A9" s="23" t="inlineStr">
        <is>
          <t>CON-07</t>
        </is>
      </c>
      <c r="B9" s="22" t="inlineStr">
        <is>
          <t>Consumo de datos por dispositivo/mes bajo uso nominal (reporte cada 15 min). Indique promedio y máximo.</t>
        </is>
      </c>
      <c r="C9" s="26" t="inlineStr">
        <is>
          <t>Mandatorio</t>
        </is>
      </c>
      <c r="D9" s="23" t="n">
        <v>2</v>
      </c>
      <c r="E9" s="27" t="n"/>
      <c r="F9" s="28" t="n"/>
      <c r="G9" s="28" t="n"/>
      <c r="H9" s="29">
        <f>IF(E9="No Aplica",0,D9)</f>
        <v/>
      </c>
      <c r="I9" s="29">
        <f>IF(E9="Cumple",D9,IF(E9="Cumple Parcialmente",D9*0.5,IF(E9="No Cumple",0,0)))</f>
        <v/>
      </c>
    </row>
    <row r="10" ht="36" customHeight="1" s="18">
      <c r="A10" s="23" t="inlineStr">
        <is>
          <t>CON-08</t>
        </is>
      </c>
      <c r="B10" s="22" t="inlineStr">
        <is>
          <t>El dispositivo debe aceptar el APN privado de Claro y operar sobre red privada móvil si Claro así lo dispone.</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CON-09</t>
        </is>
      </c>
      <c r="B11" s="22" t="inlineStr">
        <is>
          <t>Capacidad de operar en zonas con señal débil (ej. sótanos, medidores en cuartos eléctricos). Indique sensibilidad mínima del receptor.</t>
        </is>
      </c>
      <c r="C11" s="26" t="inlineStr">
        <is>
          <t>Mandatorio</t>
        </is>
      </c>
      <c r="D11" s="23" t="n">
        <v>2</v>
      </c>
      <c r="E11" s="27" t="n"/>
      <c r="F11" s="28" t="n"/>
      <c r="G11" s="28" t="n"/>
      <c r="H11" s="29">
        <f>IF(E11="No Aplica",0,D11)</f>
        <v/>
      </c>
      <c r="I11" s="29">
        <f>IF(E11="Cumple",D11,IF(E11="Cumple Parcialmente",D11*0.5,IF(E11="No Cumple",0,0)))</f>
        <v/>
      </c>
    </row>
    <row r="12" ht="36" customHeight="1" s="18">
      <c r="A12" s="23" t="inlineStr">
        <is>
          <t>CON-10</t>
        </is>
      </c>
      <c r="B12" s="22" t="inlineStr">
        <is>
          <t>Soporte de antena externa opcional para zonas de cobertura marginal. Indique conector y modelo de antena recomendado.</t>
        </is>
      </c>
      <c r="C12" s="27" t="inlineStr">
        <is>
          <t>Deseable</t>
        </is>
      </c>
      <c r="D12" s="23" t="n">
        <v>1</v>
      </c>
      <c r="E12" s="27" t="n"/>
      <c r="F12" s="28" t="n"/>
      <c r="G12" s="28" t="n"/>
      <c r="H12" s="29">
        <f>IF(E12="No Aplica",0,D12)</f>
        <v/>
      </c>
      <c r="I12" s="29">
        <f>IF(E12="Cumple",D12,IF(E12="Cumple Parcialmente",D12*0.5,IF(E12="No Cumple",0,0)))</f>
        <v/>
      </c>
    </row>
    <row r="13" ht="36" customHeight="1" s="18">
      <c r="A13" s="23" t="inlineStr">
        <is>
          <t>CON-11</t>
        </is>
      </c>
      <c r="B13" s="22" t="inlineStr">
        <is>
          <t>Reporte a la plataforma de métricas de red: RSRP, RSRQ, SINR, celda servidora. Útil para diagnóstico de cobertura.</t>
        </is>
      </c>
      <c r="C13" s="27" t="inlineStr">
        <is>
          <t>Deseable</t>
        </is>
      </c>
      <c r="D13" s="23" t="n">
        <v>1</v>
      </c>
      <c r="E13" s="27" t="n"/>
      <c r="F13" s="28" t="n"/>
      <c r="G13" s="28" t="n"/>
      <c r="H13" s="29">
        <f>IF(E13="No Aplica",0,D13)</f>
        <v/>
      </c>
      <c r="I13" s="29">
        <f>IF(E13="Cumple",D13,IF(E13="Cumple Parcialmente",D13*0.5,IF(E13="No Cumple",0,0)))</f>
        <v/>
      </c>
    </row>
    <row r="14" ht="23.85" customHeight="1" s="18"/>
    <row r="15" ht="25.5" customHeight="1" s="18">
      <c r="A15" s="30" t="inlineStr">
        <is>
          <t>摘要</t>
        </is>
      </c>
      <c r="B15" s="19" t="inlineStr">
        <is>
          <t>总要求/总权重/有效权重/获得分数/部分合规率</t>
        </is>
      </c>
      <c r="C15" s="23" t="n">
        <v>11</v>
      </c>
      <c r="D15" s="23">
        <f>SUM(D3:D13)</f>
        <v/>
      </c>
      <c r="E15" s="31" t="inlineStr">
        <is>
          <t>有效权重:</t>
        </is>
      </c>
      <c r="F15" s="23">
        <f>SUM(H3:H13)</f>
        <v/>
      </c>
      <c r="G15" s="32" t="inlineStr">
        <is>
          <t>合规率:</t>
        </is>
      </c>
      <c r="H15" s="33">
        <f>IFERROR(SUM(I3:I13)/SUM(H3:H13),0)</f>
        <v/>
      </c>
    </row>
  </sheetData>
  <mergeCells count="1">
    <mergeCell ref="A1:I1"/>
  </mergeCells>
  <conditionalFormatting sqref="E3:E12">
    <cfRule type="expression" priority="6" dxfId="0">
      <formula>$E3="Cumple"</formula>
    </cfRule>
    <cfRule type="expression" priority="7" dxfId="2">
      <formula>$E3="Cumple Parcialmente"</formula>
    </cfRule>
    <cfRule type="expression" priority="8" dxfId="3">
      <formula>$E3="No Cumple"</formula>
    </cfRule>
    <cfRule type="expression" priority="13" dxfId="4">
      <formula>$E3="No Aplica"</formula>
    </cfRule>
  </conditionalFormatting>
  <conditionalFormatting sqref="E3:E13">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fRule type="expression" priority="9" dxfId="43">
      <formula>$E3="Cumple"</formula>
    </cfRule>
    <cfRule type="expression" priority="10" dxfId="42">
      <formula>$E3="Cumple Parcialmente"</formula>
    </cfRule>
    <cfRule type="expression" priority="11" dxfId="41">
      <formula>$E3="No Cumple"</formula>
    </cfRule>
    <cfRule type="expression" priority="12" dxfId="40">
      <formula>$E3="No Aplica"</formula>
    </cfRule>
  </conditionalFormatting>
  <dataValidations count="2">
    <dataValidation sqref="E3:E13"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 sqref="E3:E13"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dataValidation>
  </dataValidations>
  <pageMargins left="0.75" right="0.75" top="1" bottom="1" header="0.511811023622047" footer="0.511811023622047"/>
  <pageSetup orientation="portrait" paperSize="9" horizontalDpi="300" verticalDpi="300"/>
</worksheet>
</file>

<file path=xl/worksheets/sheet7.xml><?xml version="1.0" encoding="utf-8"?>
<worksheet xmlns="http://schemas.openxmlformats.org/spreadsheetml/2006/main">
  <sheetPr>
    <outlinePr summaryBelow="1" summaryRight="1"/>
    <pageSetUpPr/>
  </sheetPr>
  <dimension ref="A1:I23"/>
  <sheetViews>
    <sheetView showGridLines="0" zoomScaleNormal="100" workbookViewId="0">
      <pane ySplit="3" topLeftCell="A10" activePane="bottomLeft" state="frozen"/>
      <selection pane="bottomLeft" activeCell="B21" sqref="B2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6. INTEGRACIÓN E APIS</t>
        </is>
      </c>
    </row>
    <row r="2" ht="30" customHeight="1" s="18">
      <c r="A2" s="11" t="inlineStr">
        <is>
          <t>Nota: Los sistemas de Claro (BSS/OSS) deben poder provisionar y operar dispositivos vía API. Es un requerimiento de alto peso.</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36" customHeight="1" s="18">
      <c r="A4" s="23" t="inlineStr">
        <is>
          <t>INT-01</t>
        </is>
      </c>
      <c r="B4" s="22" t="inlineStr">
        <is>
          <t>La plataforma debe exponer una API REST pública, documentada bajo estándar OpenAPI 3.0 (Swagger). Adjunte documentación o link a portal de desarrolladores.</t>
        </is>
      </c>
      <c r="C4" s="26" t="inlineStr">
        <is>
          <t>Mandatorio</t>
        </is>
      </c>
      <c r="D4" s="23" t="n">
        <v>3</v>
      </c>
      <c r="E4" s="27" t="n"/>
      <c r="F4" s="28" t="n"/>
      <c r="G4" s="28" t="n"/>
      <c r="H4" s="29">
        <f>IF(E4="No Aplica",0,D4)</f>
        <v/>
      </c>
      <c r="I4" s="29">
        <f>IF(E4="Cumple",D4,IF(E4="Cumple Parcialmente",D4*0.5,IF(E4="No Cumple",0,0)))</f>
        <v/>
      </c>
    </row>
    <row r="5" ht="36" customHeight="1" s="18">
      <c r="A5" s="23" t="inlineStr">
        <is>
          <t>INT-02</t>
        </is>
      </c>
      <c r="B5" s="22" t="inlineStr">
        <is>
          <t>Autenticación de API vía OAuth 2.0 y/o API keys con rotación. Soporte de scopes por funcionalidad.</t>
        </is>
      </c>
      <c r="C5" s="26" t="inlineStr">
        <is>
          <t>Mandatorio</t>
        </is>
      </c>
      <c r="D5" s="23" t="n">
        <v>3</v>
      </c>
      <c r="E5" s="27" t="n"/>
      <c r="F5" s="28" t="n"/>
      <c r="G5" s="28" t="n"/>
      <c r="H5" s="29">
        <f>IF(E5="No Aplica",0,D5)</f>
        <v/>
      </c>
      <c r="I5" s="29">
        <f>IF(E5="Cumple",D5,IF(E5="Cumple Parcialmente",D5*0.5,IF(E5="No Cumple",0,0)))</f>
        <v/>
      </c>
    </row>
    <row r="6" ht="48" customHeight="1" s="18">
      <c r="A6" s="23" t="inlineStr">
        <is>
          <t>INT-03</t>
        </is>
      </c>
      <c r="B6" s="22" t="inlineStr">
        <is>
          <t>API para declarar/provisionar dispositivos desde el sistema de Claro hacia la plataforma de gestión (alta, baja, actualización, consulta de estado). Este es un requerimiento crítico.</t>
        </is>
      </c>
      <c r="C6" s="26" t="inlineStr">
        <is>
          <t>Mandatorio</t>
        </is>
      </c>
      <c r="D6" s="23" t="n">
        <v>3</v>
      </c>
      <c r="E6" s="27" t="n"/>
      <c r="F6" s="28" t="n"/>
      <c r="G6" s="28" t="n"/>
      <c r="H6" s="29">
        <f>IF(E6="No Aplica",0,D6)</f>
        <v/>
      </c>
      <c r="I6" s="29">
        <f>IF(E6="Cumple",D6,IF(E6="Cumple Parcialmente",D6*0.5,IF(E6="No Cumple",0,0)))</f>
        <v/>
      </c>
    </row>
    <row r="7" ht="36" customHeight="1" s="18">
      <c r="A7" s="23" t="inlineStr">
        <is>
          <t>INT-04</t>
        </is>
      </c>
      <c r="B7" s="22" t="inlineStr">
        <is>
          <t>API para declarar/provisionar dispositivos de forma masiva (bulk), con soporte mínimo de 10,000 registros por llamada asíncrona.</t>
        </is>
      </c>
      <c r="C7" s="26" t="inlineStr">
        <is>
          <t>Mandatorio</t>
        </is>
      </c>
      <c r="D7" s="23" t="n">
        <v>3</v>
      </c>
      <c r="E7" s="27" t="n"/>
      <c r="F7" s="28" t="n"/>
      <c r="G7" s="28" t="n"/>
      <c r="H7" s="29">
        <f>IF(E7="No Aplica",0,D7)</f>
        <v/>
      </c>
      <c r="I7" s="29">
        <f>IF(E7="Cumple",D7,IF(E7="Cumple Parcialmente",D7*0.5,IF(E7="No Cumple",0,0)))</f>
        <v/>
      </c>
    </row>
    <row r="8" ht="36" customHeight="1" s="18">
      <c r="A8" s="23" t="inlineStr">
        <is>
          <t>INT-05</t>
        </is>
      </c>
      <c r="B8" s="22" t="inlineStr">
        <is>
          <t>API para consulta de mediciones en tiempo real e histórico, con paginación y filtros.</t>
        </is>
      </c>
      <c r="C8" s="26" t="inlineStr">
        <is>
          <t>Mandatorio</t>
        </is>
      </c>
      <c r="D8" s="23" t="n">
        <v>3</v>
      </c>
      <c r="E8" s="27" t="n"/>
      <c r="F8" s="28" t="n"/>
      <c r="G8" s="28" t="n"/>
      <c r="H8" s="29">
        <f>IF(E8="No Aplica",0,D8)</f>
        <v/>
      </c>
      <c r="I8" s="29">
        <f>IF(E8="Cumple",D8,IF(E8="Cumple Parcialmente",D8*0.5,IF(E8="No Cumple",0,0)))</f>
        <v/>
      </c>
    </row>
    <row r="9" ht="36" customHeight="1" s="18">
      <c r="A9" s="23" t="inlineStr">
        <is>
          <t>INT-06</t>
        </is>
      </c>
      <c r="B9" s="22" t="inlineStr">
        <is>
          <t>API para ejecución de comandos remotos: corte, reconexión, consulta de estado, lectura bajo demanda.</t>
        </is>
      </c>
      <c r="C9" s="26" t="inlineStr">
        <is>
          <t>Mandatorio</t>
        </is>
      </c>
      <c r="D9" s="23" t="n">
        <v>3</v>
      </c>
      <c r="E9" s="27" t="n"/>
      <c r="F9" s="28" t="n"/>
      <c r="G9" s="28" t="n"/>
      <c r="H9" s="29">
        <f>IF(E9="No Aplica",0,D9)</f>
        <v/>
      </c>
      <c r="I9" s="29">
        <f>IF(E9="Cumple",D9,IF(E9="Cumple Parcialmente",D9*0.5,IF(E9="No Cumple",0,0)))</f>
        <v/>
      </c>
    </row>
    <row r="10" ht="36" customHeight="1" s="18">
      <c r="A10" s="23" t="inlineStr">
        <is>
          <t>INT-07</t>
        </is>
      </c>
      <c r="B10" s="22" t="inlineStr">
        <is>
          <t>Webhooks configurables para notificación a sistemas de Claro ante eventos relevantes (alarma, corte, lectura fuera de rango, estado de dispositivo).</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INT-08</t>
        </is>
      </c>
      <c r="B11" s="22" t="inlineStr">
        <is>
          <t>Integración con sistemas BSS/OSS de Claro: activación de servicio, ciclo de vida de la cuenta, sincronización de datos maestros.</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INT-09</t>
        </is>
      </c>
      <c r="B12" s="22" t="inlineStr">
        <is>
          <t>Integración con MU90 (Monet), Hexing y PLC TWAX u otros sistemas de empresas distribuidoras de energía locales.</t>
        </is>
      </c>
      <c r="C12" s="26" t="inlineStr">
        <is>
          <t>Mandatorio</t>
        </is>
      </c>
      <c r="D12" s="23" t="n">
        <v>2</v>
      </c>
      <c r="E12" s="27" t="n"/>
      <c r="F12" s="28" t="n"/>
      <c r="G12" s="28" t="n"/>
      <c r="H12" s="29">
        <f>IF(E12="No Aplica",0,D12)</f>
        <v/>
      </c>
      <c r="I12" s="29">
        <f>IF(E12="Cumple",D12,IF(E12="Cumple Parcialmente",D12*0.5,IF(E12="No Cumple",0,0)))</f>
        <v/>
      </c>
    </row>
    <row r="13" ht="36" customHeight="1" s="18">
      <c r="A13" s="23" t="inlineStr">
        <is>
          <t>INT-10</t>
        </is>
      </c>
      <c r="B13" s="22" t="inlineStr">
        <is>
          <t>Integración con SMSC de Claro vía SMPP o HTTP API para envío de SMS transaccionales.</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INT-11</t>
        </is>
      </c>
      <c r="B14" s="22" t="inlineStr">
        <is>
          <t>Integración con sistemas de facturación (billing) del cliente final vía archivo (SFTP) o API (push/pull).</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INT-12</t>
        </is>
      </c>
      <c r="B15" s="22" t="inlineStr">
        <is>
          <t>Formato de datos intercambiados: JSON como estándar. Soporte adicional de XML y CSV para integraciones legacy.</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INT-13</t>
        </is>
      </c>
      <c r="B16" s="22" t="inlineStr">
        <is>
          <t>SDKs y librerías de cliente en al menos dos lenguajes (Java, Python, Node.js, .NET). Indique cuáles están disponibles.</t>
        </is>
      </c>
      <c r="C16" s="27" t="inlineStr">
        <is>
          <t>Deseable</t>
        </is>
      </c>
      <c r="D16" s="23" t="n">
        <v>1</v>
      </c>
      <c r="E16" s="27" t="n"/>
      <c r="F16" s="28" t="n"/>
      <c r="G16" s="28" t="n"/>
      <c r="H16" s="29">
        <f>IF(E16="No Aplica",0,D16)</f>
        <v/>
      </c>
      <c r="I16" s="29">
        <f>IF(E16="Cumple",D16,IF(E16="Cumple Parcialmente",D16*0.5,IF(E16="No Cumple",0,0)))</f>
        <v/>
      </c>
    </row>
    <row r="17" ht="36" customHeight="1" s="18">
      <c r="A17" s="23" t="inlineStr">
        <is>
          <t>INT-14</t>
        </is>
      </c>
      <c r="B17" s="22" t="inlineStr">
        <is>
          <t>Ambiente de sandbox/pruebas de API independiente del ambiente productivo, con datos sintéticos y sin costo adicional para Claro.</t>
        </is>
      </c>
      <c r="C17" s="26" t="inlineStr">
        <is>
          <t>Mandatorio</t>
        </is>
      </c>
      <c r="D17" s="23" t="n">
        <v>2</v>
      </c>
      <c r="E17" s="27" t="n"/>
      <c r="F17" s="28" t="n"/>
      <c r="G17" s="28" t="n"/>
      <c r="H17" s="29">
        <f>IF(E17="No Aplica",0,D17)</f>
        <v/>
      </c>
      <c r="I17" s="29">
        <f>IF(E17="Cumple",D17,IF(E17="Cumple Parcialmente",D17*0.5,IF(E17="No Cumple",0,0)))</f>
        <v/>
      </c>
    </row>
    <row r="18" ht="36" customHeight="1" s="18">
      <c r="A18" s="23" t="inlineStr">
        <is>
          <t>INT-15</t>
        </is>
      </c>
      <c r="B18" s="22" t="inlineStr">
        <is>
          <t>Rate limiting y políticas de consumo de API claras y documentadas. Indique límites por tenant y posibilidad de ampliarlos.</t>
        </is>
      </c>
      <c r="C18" s="26" t="inlineStr">
        <is>
          <t>Mandatorio</t>
        </is>
      </c>
      <c r="D18" s="23" t="n">
        <v>2</v>
      </c>
      <c r="E18" s="27" t="n"/>
      <c r="F18" s="28" t="n"/>
      <c r="G18" s="28" t="n"/>
      <c r="H18" s="29">
        <f>IF(E18="No Aplica",0,D18)</f>
        <v/>
      </c>
      <c r="I18" s="29">
        <f>IF(E18="Cumple",D18,IF(E18="Cumple Parcialmente",D18*0.5,IF(E18="No Cumple",0,0)))</f>
        <v/>
      </c>
    </row>
    <row r="19" ht="36" customHeight="1" s="18">
      <c r="A19" s="23" t="inlineStr">
        <is>
          <t>INT-16</t>
        </is>
      </c>
      <c r="B19" s="22" t="inlineStr">
        <is>
          <t>Monitoreo y observabilidad de las integraciones: dashboard de salud de APIs, latencia, errores, con acceso para Claro.</t>
        </is>
      </c>
      <c r="C19" s="27" t="inlineStr">
        <is>
          <t>Deseable</t>
        </is>
      </c>
      <c r="D19" s="23" t="n">
        <v>2</v>
      </c>
      <c r="E19" s="27" t="n"/>
      <c r="F19" s="28" t="n"/>
      <c r="G19" s="28" t="n"/>
      <c r="H19" s="29">
        <f>IF(E19="No Aplica",0,D19)</f>
        <v/>
      </c>
      <c r="I19" s="29">
        <f>IF(E19="Cumple",D19,IF(E19="Cumple Parcialmente",D19*0.5,IF(E19="No Cumple",0,0)))</f>
        <v/>
      </c>
    </row>
    <row r="20" ht="36" customHeight="1" s="18">
      <c r="A20" s="23" t="inlineStr">
        <is>
          <t>INT-17</t>
        </is>
      </c>
      <c r="B20" s="22" t="inlineStr">
        <is>
          <t>Soporte de estándares abiertos del sector: IEC 61968 (CIM), DLMS/COSEM para medidores eléctricos. Indique cumplimiento.</t>
        </is>
      </c>
      <c r="C20" s="26" t="inlineStr">
        <is>
          <t>Mandatorio</t>
        </is>
      </c>
      <c r="D20" s="23" t="n">
        <v>2</v>
      </c>
      <c r="E20" s="27" t="n"/>
      <c r="F20" s="28" t="n"/>
      <c r="G20" s="28" t="n"/>
      <c r="H20" s="29">
        <f>IF(E20="No Aplica",0,D20)</f>
        <v/>
      </c>
      <c r="I20" s="29">
        <f>IF(E20="Cumple",D20,IF(E20="Cumple Parcialmente",D20*0.5,IF(E20="No Cumple",0,0)))</f>
        <v/>
      </c>
    </row>
    <row r="21" ht="36" customHeight="1" s="18">
      <c r="A21" s="23" t="inlineStr">
        <is>
          <t>INT-18</t>
        </is>
      </c>
      <c r="B21" s="22" t="inlineStr">
        <is>
          <t>Versionado de API: política de deprecación, periodo mínimo de 12 meses de soporte de versiones anteriores.</t>
        </is>
      </c>
      <c r="C21" s="26" t="inlineStr">
        <is>
          <t>Mandatorio</t>
        </is>
      </c>
      <c r="D21" s="23" t="n">
        <v>2</v>
      </c>
      <c r="E21" s="27" t="n"/>
      <c r="F21" s="28" t="n"/>
      <c r="G21" s="28" t="n"/>
      <c r="H21" s="29">
        <f>IF(E21="No Aplica",0,D21)</f>
        <v/>
      </c>
      <c r="I21" s="29">
        <f>IF(E21="Cumple",D21,IF(E21="Cumple Parcialmente",D21*0.5,IF(E21="No Cumple",0,0)))</f>
        <v/>
      </c>
    </row>
    <row r="22"/>
    <row r="23" ht="25.5" customHeight="1" s="18">
      <c r="A23" s="30" t="inlineStr">
        <is>
          <t>摘要</t>
        </is>
      </c>
      <c r="B23" s="19" t="inlineStr">
        <is>
          <t>总要求/总权重/有效权重/获得分数/部分合规率</t>
        </is>
      </c>
      <c r="C23" s="23">
        <f>18</f>
        <v/>
      </c>
      <c r="D23" s="23">
        <f>SUM(D4:D21)</f>
        <v/>
      </c>
      <c r="E23" s="31" t="inlineStr">
        <is>
          <t>有效权重:</t>
        </is>
      </c>
      <c r="F23" s="23">
        <f>SUM(H4:H21)</f>
        <v/>
      </c>
      <c r="G23" s="32" t="inlineStr">
        <is>
          <t>合规率:</t>
        </is>
      </c>
      <c r="H23" s="33">
        <f>IFERROR(SUM(I4:I21)/SUM(H4:H21),0)</f>
        <v/>
      </c>
    </row>
  </sheetData>
  <mergeCells count="2">
    <mergeCell ref="A1:I1"/>
    <mergeCell ref="A2:I2"/>
  </mergeCells>
  <conditionalFormatting sqref="E4:E21">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1"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8.xml><?xml version="1.0" encoding="utf-8"?>
<worksheet xmlns="http://schemas.openxmlformats.org/spreadsheetml/2006/main">
  <sheetPr>
    <outlinePr summaryBelow="1" summaryRight="1"/>
    <pageSetUpPr/>
  </sheetPr>
  <dimension ref="A1:I29"/>
  <sheetViews>
    <sheetView showGridLines="0" zoomScaleNormal="100" workbookViewId="0">
      <pane ySplit="3" topLeftCell="A16" activePane="bottomLeft" state="frozen"/>
      <selection pane="bottomLeft" activeCell="B28" sqref="B28"/>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7. SEGURIDAD DE LA INFORMACIÓN</t>
        </is>
      </c>
    </row>
    <row r="2" ht="30" customHeight="1" s="18">
      <c r="A2" s="11" t="inlineStr">
        <is>
          <t>Nota: Adjunte certificados vigentes y atestaciones de terceros. Preferencia por ISO 27001 + SOC 2 Tipo II.</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36" customHeight="1" s="18">
      <c r="A4" s="23" t="inlineStr">
        <is>
          <t>SEC-01</t>
        </is>
      </c>
      <c r="B4" s="22" t="inlineStr">
        <is>
          <t>Certificación ISO 27001 vigente del proveedor y/o de la plataforma. Adjunte certificado.</t>
        </is>
      </c>
      <c r="C4" s="26" t="inlineStr">
        <is>
          <t>Mandatorio</t>
        </is>
      </c>
      <c r="D4" s="23" t="n">
        <v>3</v>
      </c>
      <c r="E4" s="27" t="n"/>
      <c r="F4" s="28" t="n"/>
      <c r="G4" s="28" t="n"/>
      <c r="H4" s="29">
        <f>IF(E4="No Aplica",0,D4)</f>
        <v/>
      </c>
      <c r="I4" s="29">
        <f>IF(E4="Cumple",D4,IF(E4="Cumple Parcialmente",D4*0.5,IF(E4="No Cumple",0,0)))</f>
        <v/>
      </c>
    </row>
    <row r="5" ht="36" customHeight="1" s="18">
      <c r="A5" s="23" t="inlineStr">
        <is>
          <t>SEC-02</t>
        </is>
      </c>
      <c r="B5" s="22" t="inlineStr">
        <is>
          <t>Cumplimiento con SOC 2 Tipo II. Adjunte reporte o carta de atestación del auditor.</t>
        </is>
      </c>
      <c r="C5" s="27" t="inlineStr">
        <is>
          <t>Deseable</t>
        </is>
      </c>
      <c r="D5" s="23" t="n">
        <v>2</v>
      </c>
      <c r="E5" s="27" t="n"/>
      <c r="F5" s="28" t="n"/>
      <c r="G5" s="28" t="n"/>
      <c r="H5" s="29">
        <f>IF(E5="No Aplica",0,D5)</f>
        <v/>
      </c>
      <c r="I5" s="29">
        <f>IF(E5="Cumple",D5,IF(E5="Cumple Parcialmente",D5*0.5,IF(E5="No Cumple",0,0)))</f>
        <v/>
      </c>
    </row>
    <row r="6" ht="36" customHeight="1" s="18">
      <c r="A6" s="23" t="inlineStr">
        <is>
          <t>SEC-03</t>
        </is>
      </c>
      <c r="B6" s="22" t="inlineStr">
        <is>
          <t>Cifrado en tránsito: TLS 1.2 o superior en todas las comunicaciones (dispositivo-plataforma, usuario-plataforma, API).</t>
        </is>
      </c>
      <c r="C6" s="26" t="inlineStr">
        <is>
          <t>Mandatorio</t>
        </is>
      </c>
      <c r="D6" s="23" t="n">
        <v>3</v>
      </c>
      <c r="E6" s="27" t="n"/>
      <c r="F6" s="28" t="n"/>
      <c r="G6" s="28" t="n"/>
      <c r="H6" s="29">
        <f>IF(E6="No Aplica",0,D6)</f>
        <v/>
      </c>
      <c r="I6" s="29">
        <f>IF(E6="Cumple",D6,IF(E6="Cumple Parcialmente",D6*0.5,IF(E6="No Cumple",0,0)))</f>
        <v/>
      </c>
    </row>
    <row r="7" ht="36" customHeight="1" s="18">
      <c r="A7" s="23" t="inlineStr">
        <is>
          <t>SEC-04</t>
        </is>
      </c>
      <c r="B7" s="22" t="inlineStr">
        <is>
          <t>Cifrado en reposo: AES-256 para datos almacenados en la plataforma (base de datos, archivos, backups).</t>
        </is>
      </c>
      <c r="C7" s="26" t="inlineStr">
        <is>
          <t>Mandatorio</t>
        </is>
      </c>
      <c r="D7" s="23" t="n">
        <v>3</v>
      </c>
      <c r="E7" s="27" t="n"/>
      <c r="F7" s="28" t="n"/>
      <c r="G7" s="28" t="n"/>
      <c r="H7" s="29">
        <f>IF(E7="No Aplica",0,D7)</f>
        <v/>
      </c>
      <c r="I7" s="29">
        <f>IF(E7="Cumple",D7,IF(E7="Cumple Parcialmente",D7*0.5,IF(E7="No Cumple",0,0)))</f>
        <v/>
      </c>
    </row>
    <row r="8" ht="36" customHeight="1" s="18">
      <c r="A8" s="23" t="inlineStr">
        <is>
          <t>SEC-05</t>
        </is>
      </c>
      <c r="B8" s="22" t="inlineStr">
        <is>
          <t>Autenticación mutua (mTLS) entre dispositivo y plataforma, basada en certificados X.509 únicos por dispositivo.</t>
        </is>
      </c>
      <c r="C8" s="26" t="inlineStr">
        <is>
          <t>Mandatorio</t>
        </is>
      </c>
      <c r="D8" s="23" t="n">
        <v>3</v>
      </c>
      <c r="E8" s="27" t="n"/>
      <c r="F8" s="28" t="n"/>
      <c r="G8" s="28" t="n"/>
      <c r="H8" s="29">
        <f>IF(E8="No Aplica",0,D8)</f>
        <v/>
      </c>
      <c r="I8" s="29">
        <f>IF(E8="Cumple",D8,IF(E8="Cumple Parcialmente",D8*0.5,IF(E8="No Cumple",0,0)))</f>
        <v/>
      </c>
    </row>
    <row r="9" ht="36" customHeight="1" s="18">
      <c r="A9" s="23" t="inlineStr">
        <is>
          <t>SEC-06</t>
        </is>
      </c>
      <c r="B9" s="22" t="inlineStr">
        <is>
          <t>Gestión de llaves criptográficas (KMS/HSM) con certificación FIPS 140-2 nivel 2 o superior.</t>
        </is>
      </c>
      <c r="C9" s="26" t="inlineStr">
        <is>
          <t>Mandatorio</t>
        </is>
      </c>
      <c r="D9" s="23" t="n">
        <v>2</v>
      </c>
      <c r="E9" s="27" t="n"/>
      <c r="F9" s="28" t="n"/>
      <c r="G9" s="28" t="n"/>
      <c r="H9" s="29">
        <f>IF(E9="No Aplica",0,D9)</f>
        <v/>
      </c>
      <c r="I9" s="29">
        <f>IF(E9="Cumple",D9,IF(E9="Cumple Parcialmente",D9*0.5,IF(E9="No Cumple",0,0)))</f>
        <v/>
      </c>
    </row>
    <row r="10" ht="36" customHeight="1" s="18">
      <c r="A10" s="23" t="inlineStr">
        <is>
          <t>SEC-07</t>
        </is>
      </c>
      <c r="B10" s="22" t="inlineStr">
        <is>
          <t>Firmware firmado digitalmente y verificación de firma antes de ejecución (secure boot).</t>
        </is>
      </c>
      <c r="C10" s="26" t="inlineStr">
        <is>
          <t>Mandatorio</t>
        </is>
      </c>
      <c r="D10" s="23" t="n">
        <v>3</v>
      </c>
      <c r="E10" s="27" t="n"/>
      <c r="F10" s="28" t="n"/>
      <c r="G10" s="28" t="n"/>
      <c r="H10" s="29">
        <f>IF(E10="No Aplica",0,D10)</f>
        <v/>
      </c>
      <c r="I10" s="29">
        <f>IF(E10="Cumple",D10,IF(E10="Cumple Parcialmente",D10*0.5,IF(E10="No Cumple",0,0)))</f>
        <v/>
      </c>
    </row>
    <row r="11" ht="36" customHeight="1" s="18">
      <c r="A11" s="23" t="inlineStr">
        <is>
          <t>SEC-08</t>
        </is>
      </c>
      <c r="B11" s="22" t="inlineStr">
        <is>
          <t>Secure element o TPM embebido en el dispositivo para resguardo de llaves criptográficas.</t>
        </is>
      </c>
      <c r="C11" s="27" t="inlineStr">
        <is>
          <t>Deseable</t>
        </is>
      </c>
      <c r="D11" s="23" t="n">
        <v>2</v>
      </c>
      <c r="E11" s="27" t="n"/>
      <c r="F11" s="28" t="n"/>
      <c r="G11" s="28" t="n"/>
      <c r="H11" s="29">
        <f>IF(E11="No Aplica",0,D11)</f>
        <v/>
      </c>
      <c r="I11" s="29">
        <f>IF(E11="Cumple",D11,IF(E11="Cumple Parcialmente",D11*0.5,IF(E11="No Cumple",0,0)))</f>
        <v/>
      </c>
    </row>
    <row r="12" ht="36" customHeight="1" s="18">
      <c r="A12" s="23" t="inlineStr">
        <is>
          <t>SEC-09</t>
        </is>
      </c>
      <c r="B12" s="22" t="inlineStr">
        <is>
          <t>Autenticación de usuarios: MFA obligatorio para roles privilegiados. Soporte de SSO vía SAML 2.0 y/o OIDC.</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SEC-10</t>
        </is>
      </c>
      <c r="B13" s="22" t="inlineStr">
        <is>
          <t>Integración con directorio corporativo de Claro (Active Directory / Entra ID) vía SAML/OIDC/SCIM.</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SEC-11</t>
        </is>
      </c>
      <c r="B14" s="22" t="inlineStr">
        <is>
          <t>Política de contraseñas: complejidad configurable, expiración, historial, bloqueo por intentos fallidos.</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SEC-12</t>
        </is>
      </c>
      <c r="B15" s="22" t="inlineStr">
        <is>
          <t>Segmentación de red: ambiente productivo aislado de ambientes de desarrollo y pruebas. Indique arquitectura de red.</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SEC-13</t>
        </is>
      </c>
      <c r="B16" s="22" t="inlineStr">
        <is>
          <t>Pruebas de penetración (pentest) anuales ejecutadas por terceros. Claro debe poder solicitar el reporte ejecutivo bajo NDA.</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SEC-14</t>
        </is>
      </c>
      <c r="B17" s="22" t="inlineStr">
        <is>
          <t>Escaneo continuo de vulnerabilidades en infraestructura y código. Indique herramientas y cadencia.</t>
        </is>
      </c>
      <c r="C17" s="26" t="inlineStr">
        <is>
          <t>Mandatorio</t>
        </is>
      </c>
      <c r="D17" s="23" t="n">
        <v>2</v>
      </c>
      <c r="E17" s="27" t="n"/>
      <c r="F17" s="28" t="n"/>
      <c r="G17" s="28" t="n"/>
      <c r="H17" s="29">
        <f>IF(E17="No Aplica",0,D17)</f>
        <v/>
      </c>
      <c r="I17" s="29">
        <f>IF(E17="Cumple",D17,IF(E17="Cumple Parcialmente",D17*0.5,IF(E17="No Cumple",0,0)))</f>
        <v/>
      </c>
    </row>
    <row r="18" ht="36" customHeight="1" s="18">
      <c r="A18" s="23" t="inlineStr">
        <is>
          <t>SEC-15</t>
        </is>
      </c>
      <c r="B18" s="22" t="inlineStr">
        <is>
          <t>Gestión de parches: SLA para aplicar parches críticos de seguridad (CVSS &gt;=7) en máximo 72 horas.</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SEC-16</t>
        </is>
      </c>
      <c r="B19" s="22" t="inlineStr">
        <is>
          <t>Programa de gestión de vulnerabilidades con divulgación responsable (responsible disclosure) publicada.</t>
        </is>
      </c>
      <c r="C19" s="27" t="inlineStr">
        <is>
          <t>Deseable</t>
        </is>
      </c>
      <c r="D19" s="23" t="n">
        <v>1</v>
      </c>
      <c r="E19" s="27" t="n"/>
      <c r="F19" s="28" t="n"/>
      <c r="G19" s="28" t="n"/>
      <c r="H19" s="29">
        <f>IF(E19="No Aplica",0,D19)</f>
        <v/>
      </c>
      <c r="I19" s="29">
        <f>IF(E19="Cumple",D19,IF(E19="Cumple Parcialmente",D19*0.5,IF(E19="No Cumple",0,0)))</f>
        <v/>
      </c>
    </row>
    <row r="20" ht="36" customHeight="1" s="18">
      <c r="A20" s="23" t="inlineStr">
        <is>
          <t>SEC-17</t>
        </is>
      </c>
      <c r="B20" s="22" t="inlineStr">
        <is>
          <t>Plan de respuesta a incidentes: SLA de notificación a Claro ante incidente de seguridad máximo 24 horas tras detección.</t>
        </is>
      </c>
      <c r="C20" s="26" t="inlineStr">
        <is>
          <t>Mandatorio</t>
        </is>
      </c>
      <c r="D20" s="23" t="n">
        <v>3</v>
      </c>
      <c r="E20" s="27" t="n"/>
      <c r="F20" s="28" t="n"/>
      <c r="G20" s="28" t="n"/>
      <c r="H20" s="29">
        <f>IF(E20="No Aplica",0,D20)</f>
        <v/>
      </c>
      <c r="I20" s="29">
        <f>IF(E20="Cumple",D20,IF(E20="Cumple Parcialmente",D20*0.5,IF(E20="No Cumple",0,0)))</f>
        <v/>
      </c>
    </row>
    <row r="21" ht="36" customHeight="1" s="18">
      <c r="A21" s="23" t="inlineStr">
        <is>
          <t>SEC-18</t>
        </is>
      </c>
      <c r="B21" s="22" t="inlineStr">
        <is>
          <t>Cumplimiento con Ley 172-13 sobre Protección de Datos Personales de República Dominicana y GDPR si aplica.</t>
        </is>
      </c>
      <c r="C21" s="26" t="inlineStr">
        <is>
          <t>Mandatorio</t>
        </is>
      </c>
      <c r="D21" s="23" t="n">
        <v>3</v>
      </c>
      <c r="E21" s="27" t="n"/>
      <c r="F21" s="28" t="n"/>
      <c r="G21" s="28" t="n"/>
      <c r="H21" s="29">
        <f>IF(E21="No Aplica",0,D21)</f>
        <v/>
      </c>
      <c r="I21" s="29">
        <f>IF(E21="Cumple",D21,IF(E21="Cumple Parcialmente",D21*0.5,IF(E21="No Cumple",0,0)))</f>
        <v/>
      </c>
    </row>
    <row r="22" ht="36" customHeight="1" s="18">
      <c r="A22" s="23" t="inlineStr">
        <is>
          <t>SEC-19</t>
        </is>
      </c>
      <c r="B22" s="22" t="inlineStr">
        <is>
          <t>Logs de seguridad exportables a SIEM de Claro (formato CEF/LEEF/JSON) vía syslog o API.</t>
        </is>
      </c>
      <c r="C22" s="26" t="inlineStr">
        <is>
          <t>Mandatorio</t>
        </is>
      </c>
      <c r="D22" s="23" t="n">
        <v>2</v>
      </c>
      <c r="E22" s="27" t="n"/>
      <c r="F22" s="28" t="n"/>
      <c r="G22" s="28" t="n"/>
      <c r="H22" s="29">
        <f>IF(E22="No Aplica",0,D22)</f>
        <v/>
      </c>
      <c r="I22" s="29">
        <f>IF(E22="Cumple",D22,IF(E22="Cumple Parcialmente",D22*0.5,IF(E22="No Cumple",0,0)))</f>
        <v/>
      </c>
    </row>
    <row r="23" ht="36" customHeight="1" s="18">
      <c r="A23" s="23" t="inlineStr">
        <is>
          <t>SEC-20</t>
        </is>
      </c>
      <c r="B23" s="22" t="inlineStr">
        <is>
          <t>Anonimización / seudonimización de datos sensibles en ambientes no productivos.</t>
        </is>
      </c>
      <c r="C23" s="26" t="inlineStr">
        <is>
          <t>Mandatorio</t>
        </is>
      </c>
      <c r="D23" s="23" t="n">
        <v>2</v>
      </c>
      <c r="E23" s="27" t="n"/>
      <c r="F23" s="28" t="n"/>
      <c r="G23" s="28" t="n"/>
      <c r="H23" s="29">
        <f>IF(E23="No Aplica",0,D23)</f>
        <v/>
      </c>
      <c r="I23" s="29">
        <f>IF(E23="Cumple",D23,IF(E23="Cumple Parcialmente",D23*0.5,IF(E23="No Cumple",0,0)))</f>
        <v/>
      </c>
    </row>
    <row r="24" ht="36" customHeight="1" s="18">
      <c r="A24" s="23" t="inlineStr">
        <is>
          <t>SEC-21</t>
        </is>
      </c>
      <c r="B24" s="22" t="inlineStr">
        <is>
          <t>Backups cifrados con retención mínima de 90 días, pruebas de restauración semestrales documentadas.</t>
        </is>
      </c>
      <c r="C24" s="26" t="inlineStr">
        <is>
          <t>Mandatorio</t>
        </is>
      </c>
      <c r="D24" s="23" t="n">
        <v>2</v>
      </c>
      <c r="E24" s="27" t="n"/>
      <c r="F24" s="28" t="n"/>
      <c r="G24" s="28" t="n"/>
      <c r="H24" s="29">
        <f>IF(E24="No Aplica",0,D24)</f>
        <v/>
      </c>
      <c r="I24" s="29">
        <f>IF(E24="Cumple",D24,IF(E24="Cumple Parcialmente",D24*0.5,IF(E24="No Cumple",0,0)))</f>
        <v/>
      </c>
    </row>
    <row r="25" ht="36" customHeight="1" s="18">
      <c r="A25" s="23" t="inlineStr">
        <is>
          <t>SEC-22</t>
        </is>
      </c>
      <c r="B25" s="22" t="inlineStr">
        <is>
          <t>Los datos generados son propiedad exclusiva de Claro Dominicana y/o sus clientes finales. No pueden ser compartidos ni usados por el proveedor sin autorización escrita.</t>
        </is>
      </c>
      <c r="C25" s="26" t="inlineStr">
        <is>
          <t>Mandatorio</t>
        </is>
      </c>
      <c r="D25" s="23" t="n">
        <v>3</v>
      </c>
      <c r="E25" s="27" t="n"/>
      <c r="F25" s="28" t="n"/>
      <c r="G25" s="28" t="n"/>
      <c r="H25" s="29">
        <f>IF(E25="No Aplica",0,D25)</f>
        <v/>
      </c>
      <c r="I25" s="29">
        <f>IF(E25="Cumple",D25,IF(E25="Cumple Parcialmente",D25*0.5,IF(E25="No Cumple",0,0)))</f>
        <v/>
      </c>
    </row>
    <row r="26" ht="36" customHeight="1" s="18">
      <c r="A26" s="23" t="inlineStr">
        <is>
          <t>SEC-23</t>
        </is>
      </c>
      <c r="B26" s="22" t="inlineStr">
        <is>
          <t>Derecho de auditoría: Claro puede auditar al proveedor (técnica, operativa, de seguridad) con notificación previa de 15 días hábiles.</t>
        </is>
      </c>
      <c r="C26" s="26" t="inlineStr">
        <is>
          <t>Mandatorio</t>
        </is>
      </c>
      <c r="D26" s="23" t="n">
        <v>3</v>
      </c>
      <c r="E26" s="27" t="n"/>
      <c r="F26" s="28" t="n"/>
      <c r="G26" s="28" t="n"/>
      <c r="H26" s="29">
        <f>IF(E26="No Aplica",0,D26)</f>
        <v/>
      </c>
      <c r="I26" s="29">
        <f>IF(E26="Cumple",D26,IF(E26="Cumple Parcialmente",D26*0.5,IF(E26="No Cumple",0,0)))</f>
        <v/>
      </c>
    </row>
    <row r="27" ht="36" customHeight="1" s="18">
      <c r="A27" s="23" t="inlineStr">
        <is>
          <t>SEC-24</t>
        </is>
      </c>
      <c r="B27" s="22" t="inlineStr">
        <is>
          <t>A la terminación del contrato, el proveedor debe entregar toda la data del cliente en formato estándar y eliminar copias bajo certificación escrita (máximo 30 días).</t>
        </is>
      </c>
      <c r="C27" s="26" t="inlineStr">
        <is>
          <t>Mandatorio</t>
        </is>
      </c>
      <c r="D27" s="23" t="n">
        <v>3</v>
      </c>
      <c r="E27" s="27" t="n"/>
      <c r="F27" s="28" t="n"/>
      <c r="G27" s="28" t="n"/>
      <c r="H27" s="29">
        <f>IF(E27="No Aplica",0,D27)</f>
        <v/>
      </c>
      <c r="I27" s="29">
        <f>IF(E27="Cumple",D27,IF(E27="Cumple Parcialmente",D27*0.5,IF(E27="No Cumple",0,0)))</f>
        <v/>
      </c>
    </row>
    <row r="28"/>
    <row r="29" ht="25.5" customHeight="1" s="18">
      <c r="A29" s="30" t="inlineStr">
        <is>
          <t>摘要</t>
        </is>
      </c>
      <c r="B29" s="19" t="inlineStr">
        <is>
          <t>总要求/总权重/有效权重/获得分数/部分合规率</t>
        </is>
      </c>
      <c r="C29" s="23">
        <f>24</f>
        <v/>
      </c>
      <c r="D29" s="23">
        <f>SUM(D4:D27)</f>
        <v/>
      </c>
      <c r="E29" s="31" t="inlineStr">
        <is>
          <t>有效权重:</t>
        </is>
      </c>
      <c r="F29" s="23">
        <f>SUM(H4:H27)</f>
        <v/>
      </c>
      <c r="G29" s="32" t="inlineStr">
        <is>
          <t>合规率:</t>
        </is>
      </c>
      <c r="H29" s="33">
        <f>IFERROR(SUM(I4:I27)/SUM(H4:H27),0)</f>
        <v/>
      </c>
    </row>
  </sheetData>
  <mergeCells count="2">
    <mergeCell ref="A1:I1"/>
    <mergeCell ref="A2:I2"/>
  </mergeCells>
  <conditionalFormatting sqref="E4:E2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9.xml><?xml version="1.0" encoding="utf-8"?>
<worksheet xmlns="http://schemas.openxmlformats.org/spreadsheetml/2006/main">
  <sheetPr>
    <outlinePr summaryBelow="1" summaryRight="1"/>
    <pageSetUpPr/>
  </sheetPr>
  <dimension ref="A1:I30"/>
  <sheetViews>
    <sheetView showGridLines="0" zoomScaleNormal="100" workbookViewId="0">
      <pane ySplit="3" topLeftCell="A4" activePane="bottomLeft" state="frozen"/>
      <selection pane="bottomLeft" activeCell="A1" sqref="A1:I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8. INSTALACIÓN EN PREMISA</t>
        </is>
      </c>
    </row>
    <row r="2" ht="30" customHeight="1" s="18">
      <c r="A2" s="11" t="inlineStr">
        <is>
          <t>Nota: Los SLAs son por PROYECTO de despliegue (cumplimiento de cronograma, throughput mensual, tasa de primera visita, tasa de activación exitosa, retrabajos). No se definen SLAs por orden individual dado el volumen masivo del despliegue.</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36" customHeight="1" s="18">
      <c r="A4" s="23" t="inlineStr">
        <is>
          <t>INS-01</t>
        </is>
      </c>
      <c r="B4" s="22" t="inlineStr">
        <is>
          <t>Describa el modelo operativo de instalación: ¿cuadrillas propias, subcontratadas o mixto? Indique cantidad disponible para República Dominicana.</t>
        </is>
      </c>
      <c r="C4" s="26" t="inlineStr">
        <is>
          <t>Mandatorio</t>
        </is>
      </c>
      <c r="D4" s="23" t="n">
        <v>3</v>
      </c>
      <c r="E4" s="27" t="n"/>
      <c r="F4" s="28" t="n"/>
      <c r="G4" s="28" t="n"/>
      <c r="H4" s="29">
        <f>IF(E4="No Aplica",0,D4)</f>
        <v/>
      </c>
      <c r="I4" s="29">
        <f>IF(E4="Cumple",D4,IF(E4="Cumple Parcialmente",D4*0.5,IF(E4="No Cumple",0,0)))</f>
        <v/>
      </c>
    </row>
    <row r="5" ht="36" customHeight="1" s="18">
      <c r="A5" s="23" t="inlineStr">
        <is>
          <t>INS-02</t>
        </is>
      </c>
      <c r="B5" s="22" t="inlineStr">
        <is>
          <t>Cobertura geográfica nacional: confirme capacidad de instalación en las 32 provincias del país, incluyendo zonas rurales.</t>
        </is>
      </c>
      <c r="C5" s="26" t="inlineStr">
        <is>
          <t>Mandatorio</t>
        </is>
      </c>
      <c r="D5" s="23" t="n">
        <v>3</v>
      </c>
      <c r="E5" s="27" t="n"/>
      <c r="F5" s="28" t="n"/>
      <c r="G5" s="28" t="n"/>
      <c r="H5" s="29">
        <f>IF(E5="No Aplica",0,D5)</f>
        <v/>
      </c>
      <c r="I5" s="29">
        <f>IF(E5="Cumple",D5,IF(E5="Cumple Parcialmente",D5*0.5,IF(E5="No Cumple",0,0)))</f>
        <v/>
      </c>
    </row>
    <row r="6" ht="36" customHeight="1" s="18">
      <c r="A6" s="23" t="inlineStr">
        <is>
          <t>INS-03</t>
        </is>
      </c>
      <c r="B6" s="22" t="inlineStr">
        <is>
          <t>Capacidad máxima de instalaciones por mes a nivel nacional, considerando picos de proyecto. Indique por tipo de medidor.</t>
        </is>
      </c>
      <c r="C6" s="26" t="inlineStr">
        <is>
          <t>Mandatorio</t>
        </is>
      </c>
      <c r="D6" s="23" t="n">
        <v>3</v>
      </c>
      <c r="E6" s="27" t="n"/>
      <c r="F6" s="28" t="n"/>
      <c r="G6" s="28" t="n"/>
      <c r="H6" s="29">
        <f>IF(E6="No Aplica",0,D6)</f>
        <v/>
      </c>
      <c r="I6" s="29">
        <f>IF(E6="Cumple",D6,IF(E6="Cumple Parcialmente",D6*0.5,IF(E6="No Cumple",0,0)))</f>
        <v/>
      </c>
    </row>
    <row r="7" ht="36" customHeight="1" s="18">
      <c r="A7" s="23" t="inlineStr">
        <is>
          <t>INS-04</t>
        </is>
      </c>
      <c r="B7" s="22" t="inlineStr">
        <is>
          <t>Proceso de levantamiento técnico previo (site survey) cuando aplique: criterios, herramientas, entregables.</t>
        </is>
      </c>
      <c r="C7" s="26" t="inlineStr">
        <is>
          <t>Mandatorio</t>
        </is>
      </c>
      <c r="D7" s="23" t="n">
        <v>2</v>
      </c>
      <c r="E7" s="27" t="n"/>
      <c r="F7" s="28" t="n"/>
      <c r="G7" s="28" t="n"/>
      <c r="H7" s="29">
        <f>IF(E7="No Aplica",0,D7)</f>
        <v/>
      </c>
      <c r="I7" s="29">
        <f>IF(E7="Cumple",D7,IF(E7="Cumple Parcialmente",D7*0.5,IF(E7="No Cumple",0,0)))</f>
        <v/>
      </c>
    </row>
    <row r="8" ht="36" customHeight="1" s="18">
      <c r="A8" s="23" t="inlineStr">
        <is>
          <t>INS-05</t>
        </is>
      </c>
      <c r="B8" s="22" t="inlineStr">
        <is>
          <t>Adecuaciones básicas incluidas en la instalación estándar (cableado corto, conectores, sellos). Detalle exclusiones explícitas.</t>
        </is>
      </c>
      <c r="C8" s="26" t="inlineStr">
        <is>
          <t>Mandatorio</t>
        </is>
      </c>
      <c r="D8" s="23" t="n">
        <v>3</v>
      </c>
      <c r="E8" s="27" t="n"/>
      <c r="F8" s="28" t="n"/>
      <c r="G8" s="28" t="n"/>
      <c r="H8" s="29">
        <f>IF(E8="No Aplica",0,D8)</f>
        <v/>
      </c>
      <c r="I8" s="29">
        <f>IF(E8="Cumple",D8,IF(E8="Cumple Parcialmente",D8*0.5,IF(E8="No Cumple",0,0)))</f>
        <v/>
      </c>
    </row>
    <row r="9" ht="36" customHeight="1" s="18">
      <c r="A9" s="23" t="inlineStr">
        <is>
          <t>INS-06</t>
        </is>
      </c>
      <c r="B9" s="22" t="inlineStr">
        <is>
          <t>Proceso de instalación estándar por tipo de medidor: pasos, tiempo estimado, herramientas, insumos incluidos.</t>
        </is>
      </c>
      <c r="C9" s="26" t="inlineStr">
        <is>
          <t>Mandatorio</t>
        </is>
      </c>
      <c r="D9" s="23" t="n">
        <v>2</v>
      </c>
      <c r="E9" s="27" t="n"/>
      <c r="F9" s="28" t="n"/>
      <c r="G9" s="28" t="n"/>
      <c r="H9" s="29">
        <f>IF(E9="No Aplica",0,D9)</f>
        <v/>
      </c>
      <c r="I9" s="29">
        <f>IF(E9="Cumple",D9,IF(E9="Cumple Parcialmente",D9*0.5,IF(E9="No Cumple",0,0)))</f>
        <v/>
      </c>
    </row>
    <row r="10" ht="36" customHeight="1" s="18">
      <c r="A10" s="23" t="inlineStr">
        <is>
          <t>INS-07</t>
        </is>
      </c>
      <c r="B10" s="22" t="inlineStr">
        <is>
          <t>Pruebas operativas al instalar: verificación de comunicación con la plataforma, lectura de prueba, firma digital de conformidad del cliente.</t>
        </is>
      </c>
      <c r="C10" s="26" t="inlineStr">
        <is>
          <t>Mandatorio</t>
        </is>
      </c>
      <c r="D10" s="23" t="n">
        <v>3</v>
      </c>
      <c r="E10" s="27" t="n"/>
      <c r="F10" s="28" t="n"/>
      <c r="G10" s="28" t="n"/>
      <c r="H10" s="29">
        <f>IF(E10="No Aplica",0,D10)</f>
        <v/>
      </c>
      <c r="I10" s="29">
        <f>IF(E10="Cumple",D10,IF(E10="Cumple Parcialmente",D10*0.5,IF(E10="No Cumple",0,0)))</f>
        <v/>
      </c>
    </row>
    <row r="11" ht="36" customHeight="1" s="18">
      <c r="A11" s="23" t="inlineStr">
        <is>
          <t>INS-08</t>
        </is>
      </c>
      <c r="B11" s="22" t="inlineStr">
        <is>
          <t>App móvil para técnicos instaladores en campo: asignación de órdenes, navegación, foto del antes/después, geolocalización, firma digital, reporte offline.</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INS-09</t>
        </is>
      </c>
      <c r="B12" s="22" t="inlineStr">
        <is>
          <t>Trazabilidad completa de cada instalación: ubicación GPS, fecha/hora, técnico, fotos, serie del medidor, estado, actas firmadas. Datos disponibles en la plataforma y exportables.</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INS-10</t>
        </is>
      </c>
      <c r="B13" s="22" t="inlineStr">
        <is>
          <t>Gestión de agendamiento con el cliente final: canales (SMS/llamada/WhatsApp), ventanas horarias, reagendamiento automático.</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INS-11</t>
        </is>
      </c>
      <c r="B14" s="22" t="inlineStr">
        <is>
          <t>Protocolo de seguridad e higiene ocupacional en campo: equipos de protección personal, capacitación, seguros de los técnicos.</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INS-12</t>
        </is>
      </c>
      <c r="B15" s="22" t="inlineStr">
        <is>
          <t>Cumplimiento normativo: normas eléctricas locales, permisos municipales cuando apliquen, cumplimiento de Ley de Electricidad 125-01.</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INS-13</t>
        </is>
      </c>
      <c r="B16" s="22" t="inlineStr">
        <is>
          <t>SLA DE PROYECTO - Cumplimiento de cronograma: entregar el 95% de las instalaciones planificadas dentro del cronograma acordado por hito del proyecto (tolerancia +/-5%).</t>
        </is>
      </c>
      <c r="C16" s="26" t="inlineStr">
        <is>
          <t>Mandatorio</t>
        </is>
      </c>
      <c r="D16" s="23" t="n">
        <v>3</v>
      </c>
      <c r="E16" s="27" t="n"/>
      <c r="F16" s="28" t="n"/>
      <c r="G16" s="28" t="n"/>
      <c r="H16" s="29">
        <f>IF(E16="No Aplica",0,D16)</f>
        <v/>
      </c>
      <c r="I16" s="29">
        <f>IF(E16="Cumple",D16,IF(E16="Cumple Parcialmente",D16*0.5,IF(E16="No Cumple",0,0)))</f>
        <v/>
      </c>
    </row>
    <row r="17" ht="36" customHeight="1" s="18">
      <c r="A17" s="23" t="inlineStr">
        <is>
          <t>INS-14</t>
        </is>
      </c>
      <c r="B17" s="22" t="inlineStr">
        <is>
          <t>SLA DE PROYECTO - Throughput mensual: sostener la capacidad mensual de instalación comprometida en el plan de despliegue del proyecto (medidores/mes), medido sobre base mensual.</t>
        </is>
      </c>
      <c r="C17" s="26" t="inlineStr">
        <is>
          <t>Mandatorio</t>
        </is>
      </c>
      <c r="D17" s="23" t="n">
        <v>3</v>
      </c>
      <c r="E17" s="27" t="n"/>
      <c r="F17" s="28" t="n"/>
      <c r="G17" s="28" t="n"/>
      <c r="H17" s="29">
        <f>IF(E17="No Aplica",0,D17)</f>
        <v/>
      </c>
      <c r="I17" s="29">
        <f>IF(E17="Cumple",D17,IF(E17="Cumple Parcialmente",D17*0.5,IF(E17="No Cumple",0,0)))</f>
        <v/>
      </c>
    </row>
    <row r="18" ht="36" customHeight="1" s="18">
      <c r="A18" s="23" t="inlineStr">
        <is>
          <t>INS-15</t>
        </is>
      </c>
      <c r="B18" s="22" t="inlineStr">
        <is>
          <t>SLA DE PROYECTO - Tasa de éxito en primera visita (First Time Fix Rate): mínimo 90% de las instalaciones completadas en la primera visita sin reagendamiento por causas atribuibles al proveedor.</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INS-16</t>
        </is>
      </c>
      <c r="B19" s="22" t="inlineStr">
        <is>
          <t>SLA DE PROYECTO - Tasa de activación exitosa: mínimo 98% de dispositivos instalados deben reportar a la plataforma dentro de las 24 horas posteriores a la instalación.</t>
        </is>
      </c>
      <c r="C19" s="26" t="inlineStr">
        <is>
          <t>Mandatorio</t>
        </is>
      </c>
      <c r="D19" s="23" t="n">
        <v>3</v>
      </c>
      <c r="E19" s="27" t="n"/>
      <c r="F19" s="28" t="n"/>
      <c r="G19" s="28" t="n"/>
      <c r="H19" s="29">
        <f>IF(E19="No Aplica",0,D19)</f>
        <v/>
      </c>
      <c r="I19" s="29">
        <f>IF(E19="Cumple",D19,IF(E19="Cumple Parcialmente",D19*0.5,IF(E19="No Cumple",0,0)))</f>
        <v/>
      </c>
    </row>
    <row r="20" ht="36" customHeight="1" s="18">
      <c r="A20" s="23" t="inlineStr">
        <is>
          <t>INS-17</t>
        </is>
      </c>
      <c r="B20" s="22" t="inlineStr">
        <is>
          <t>SLA DE PROYECTO - Tasa de retrabajos: máximo 2% de instalaciones con retrabajo dentro de los 30 días posteriores a la instalación por causa atribuible al proveedor.</t>
        </is>
      </c>
      <c r="C20" s="26" t="inlineStr">
        <is>
          <t>Mandatorio</t>
        </is>
      </c>
      <c r="D20" s="23" t="n">
        <v>3</v>
      </c>
      <c r="E20" s="27" t="n"/>
      <c r="F20" s="28" t="n"/>
      <c r="G20" s="28" t="n"/>
      <c r="H20" s="29">
        <f>IF(E20="No Aplica",0,D20)</f>
        <v/>
      </c>
      <c r="I20" s="29">
        <f>IF(E20="Cumple",D20,IF(E20="Cumple Parcialmente",D20*0.5,IF(E20="No Cumple",0,0)))</f>
        <v/>
      </c>
    </row>
    <row r="21" ht="94.5" customHeight="1" s="18">
      <c r="A21" s="23" t="inlineStr">
        <is>
          <t>INS-18</t>
        </is>
      </c>
      <c r="B21" s="22" t="inlineStr">
        <is>
          <t>Gestión de reagendamientos por solicitud del cliente final: se garantizan al menos 2 (dos) reagendamientos gratuitos a solicitud del cliente final. El proveedor debe operar un centro de contacto con atención en horario lunes a viernes de 08:00 a 18:00 y sábados de 08:00 a 12:00 (hora local de República Dominicana). Indique canales de atención (teléfono, SMS, WhatsApp, correo), procedimiento de coordinación y política aplicable cuando se agoten los reagendamientos gratuitos.</t>
        </is>
      </c>
      <c r="C21" s="26" t="inlineStr">
        <is>
          <t>Mandatorio</t>
        </is>
      </c>
      <c r="D21" s="23" t="n">
        <v>2</v>
      </c>
      <c r="E21" s="27" t="n"/>
      <c r="F21" s="28" t="n"/>
      <c r="G21" s="28" t="n"/>
      <c r="H21" s="29">
        <f>IF(E21="No Aplica",0,D21)</f>
        <v/>
      </c>
      <c r="I21" s="29">
        <f>IF(E21="Cumple",D21,IF(E21="Cumple Parcialmente",D21*0.5,IF(E21="No Cumple",0,0)))</f>
        <v/>
      </c>
    </row>
    <row r="22" ht="36" customHeight="1" s="18">
      <c r="A22" s="23" t="inlineStr">
        <is>
          <t>INS-19</t>
        </is>
      </c>
      <c r="B22" s="22" t="inlineStr">
        <is>
          <t>Plan de arranque (ramp-up) para un proyecto de despliegue masivo: curva de aprendizaje y crecimiento progresivo de throughput durante los primeros 60 días.</t>
        </is>
      </c>
      <c r="C22" s="26" t="inlineStr">
        <is>
          <t>Mandatorio</t>
        </is>
      </c>
      <c r="D22" s="23" t="n">
        <v>2</v>
      </c>
      <c r="E22" s="27" t="n"/>
      <c r="F22" s="28" t="n"/>
      <c r="G22" s="28" t="n"/>
      <c r="H22" s="29">
        <f>IF(E22="No Aplica",0,D22)</f>
        <v/>
      </c>
      <c r="I22" s="29">
        <f>IF(E22="Cumple",D22,IF(E22="Cumple Parcialmente",D22*0.5,IF(E22="No Cumple",0,0)))</f>
        <v/>
      </c>
    </row>
    <row r="23" ht="36" customHeight="1" s="18">
      <c r="A23" s="23" t="inlineStr">
        <is>
          <t>INS-20</t>
        </is>
      </c>
      <c r="B23" s="22" t="inlineStr">
        <is>
          <t>Penalidades por incumplimiento de SLAs de proyecto: proponga esquema escalonado (ej. % de descuento sobre factura mensual por cada punto de incumplimiento).</t>
        </is>
      </c>
      <c r="C23" s="26" t="inlineStr">
        <is>
          <t>Mandatorio</t>
        </is>
      </c>
      <c r="D23" s="23" t="n">
        <v>3</v>
      </c>
      <c r="E23" s="27" t="n"/>
      <c r="F23" s="28" t="n"/>
      <c r="G23" s="28" t="n"/>
      <c r="H23" s="29">
        <f>IF(E23="No Aplica",0,D23)</f>
        <v/>
      </c>
      <c r="I23" s="29">
        <f>IF(E23="Cumple",D23,IF(E23="Cumple Parcialmente",D23*0.5,IF(E23="No Cumple",0,0)))</f>
        <v/>
      </c>
    </row>
    <row r="24" ht="36" customHeight="1" s="18">
      <c r="A24" s="23" t="inlineStr">
        <is>
          <t>INS-21</t>
        </is>
      </c>
      <c r="B24" s="22" t="inlineStr">
        <is>
          <t>Gobierno del proyecto de despliegue: comité semanal de seguimiento, reporte ejecutivo mensual, tablero de control con KPIs en tiempo real para Claro.</t>
        </is>
      </c>
      <c r="C24" s="26" t="inlineStr">
        <is>
          <t>Mandatorio</t>
        </is>
      </c>
      <c r="D24" s="23" t="n">
        <v>3</v>
      </c>
      <c r="E24" s="27" t="n"/>
      <c r="F24" s="28" t="n"/>
      <c r="G24" s="28" t="n"/>
      <c r="H24" s="29">
        <f>IF(E24="No Aplica",0,D24)</f>
        <v/>
      </c>
      <c r="I24" s="29">
        <f>IF(E24="Cumple",D24,IF(E24="Cumple Parcialmente",D24*0.5,IF(E24="No Cumple",0,0)))</f>
        <v/>
      </c>
    </row>
    <row r="25" ht="36" customHeight="1" s="18">
      <c r="A25" s="23" t="inlineStr">
        <is>
          <t>INS-22</t>
        </is>
      </c>
      <c r="B25" s="22" t="inlineStr">
        <is>
          <t>Gestión de inventario y logística: bodega, control de seriados, cadena de frío/custodia, seguros de mercancía en tránsito.</t>
        </is>
      </c>
      <c r="C25" s="26" t="inlineStr">
        <is>
          <t>Mandatorio</t>
        </is>
      </c>
      <c r="D25" s="23" t="n">
        <v>2</v>
      </c>
      <c r="E25" s="27" t="n"/>
      <c r="F25" s="28" t="n"/>
      <c r="G25" s="28" t="n"/>
      <c r="H25" s="29">
        <f>IF(E25="No Aplica",0,D25)</f>
        <v/>
      </c>
      <c r="I25" s="29">
        <f>IF(E25="Cumple",D25,IF(E25="Cumple Parcialmente",D25*0.5,IF(E25="No Cumple",0,0)))</f>
        <v/>
      </c>
    </row>
    <row r="26" ht="36" customHeight="1" s="18">
      <c r="A26" s="23" t="inlineStr">
        <is>
          <t>INS-23</t>
        </is>
      </c>
      <c r="B26" s="22" t="inlineStr">
        <is>
          <t>Gestión de desinstalación y logística inversa de medidores retirados (incluyendo baja en plataforma, acta, disposición final o reacondicionamiento).</t>
        </is>
      </c>
      <c r="C26" s="26" t="inlineStr">
        <is>
          <t>Mandatorio</t>
        </is>
      </c>
      <c r="D26" s="23" t="n">
        <v>2</v>
      </c>
      <c r="E26" s="27" t="n"/>
      <c r="F26" s="28" t="n"/>
      <c r="G26" s="28" t="n"/>
      <c r="H26" s="29">
        <f>IF(E26="No Aplica",0,D26)</f>
        <v/>
      </c>
      <c r="I26" s="29">
        <f>IF(E26="Cumple",D26,IF(E26="Cumple Parcialmente",D26*0.5,IF(E26="No Cumple",0,0)))</f>
        <v/>
      </c>
    </row>
    <row r="27" ht="36" customHeight="1" s="18">
      <c r="A27" s="23" t="inlineStr">
        <is>
          <t>INS-24</t>
        </is>
      </c>
      <c r="B27" s="22" t="inlineStr">
        <is>
          <t>Capacidad de ejecutar múltiples proyectos en paralelo para distintos clientes finales de Claro, sin degradación del throughput.</t>
        </is>
      </c>
      <c r="C27" s="26" t="inlineStr">
        <is>
          <t>Mandatorio</t>
        </is>
      </c>
      <c r="D27" s="23" t="n">
        <v>2</v>
      </c>
      <c r="E27" s="27" t="n"/>
      <c r="F27" s="28" t="n"/>
      <c r="G27" s="28" t="n"/>
      <c r="H27" s="29">
        <f>IF(E27="No Aplica",0,D27)</f>
        <v/>
      </c>
      <c r="I27" s="29">
        <f>IF(E27="Cumple",D27,IF(E27="Cumple Parcialmente",D27*0.5,IF(E27="No Cumple",0,0)))</f>
        <v/>
      </c>
    </row>
    <row r="28" ht="36" customHeight="1" s="18">
      <c r="A28" s="23" t="inlineStr">
        <is>
          <t>INS-25</t>
        </is>
      </c>
      <c r="B28" s="22" t="inlineStr">
        <is>
          <t>Modelo de dimensionamiento: con base en los volúmenes proyectados (ver pestaña 'Volúmenes Proyectados'), presente plan de cuadrillas, cronograma tipo y supuestos.</t>
        </is>
      </c>
      <c r="C28" s="26" t="inlineStr">
        <is>
          <t>Mandatorio</t>
        </is>
      </c>
      <c r="D28" s="23" t="n">
        <v>3</v>
      </c>
      <c r="E28" s="27" t="n"/>
      <c r="F28" s="28" t="n"/>
      <c r="G28" s="28" t="n"/>
      <c r="H28" s="29">
        <f>IF(E28="No Aplica",0,D28)</f>
        <v/>
      </c>
      <c r="I28" s="29">
        <f>IF(E28="Cumple",D28,IF(E28="Cumple Parcialmente",D28*0.5,IF(E28="No Cumple",0,0)))</f>
        <v/>
      </c>
    </row>
    <row r="29"/>
    <row r="30" ht="25.5" customHeight="1" s="18">
      <c r="A30" s="30" t="inlineStr">
        <is>
          <t>摘要</t>
        </is>
      </c>
      <c r="B30" s="19" t="inlineStr">
        <is>
          <t>总要求/总权重/有效权重/获得分数/部分合规率</t>
        </is>
      </c>
      <c r="C30" s="23">
        <f>25</f>
        <v/>
      </c>
      <c r="D30" s="23">
        <f>SUM(D4:D28)</f>
        <v/>
      </c>
      <c r="E30" s="31" t="inlineStr">
        <is>
          <t>有效权重:</t>
        </is>
      </c>
      <c r="F30" s="23">
        <f>SUM(H4:H28)</f>
        <v/>
      </c>
      <c r="G30" s="32" t="inlineStr">
        <is>
          <t>合规率:</t>
        </is>
      </c>
      <c r="H30" s="33">
        <f>IFERROR(SUM(I4:I28)/SUM(H4:H28),0)</f>
        <v/>
      </c>
    </row>
  </sheetData>
  <mergeCells count="2">
    <mergeCell ref="A1:I1"/>
    <mergeCell ref="A2:I2"/>
  </mergeCells>
  <conditionalFormatting sqref="E4:E28">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8"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2026-04-22T18:46:46Z</dcterms:created>
  <dcterms:modified xmlns:dcterms="http://purl.org/dc/terms/" xmlns:xsi="http://www.w3.org/2001/XMLSchema-instance" xsi:type="dcterms:W3CDTF">2026-06-18T00:04:04Z</dcterms:modified>
  <cp:revision>0</cp:revision>
</cp:coreProperties>
</file>