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8680" yWindow="-120" windowWidth="29040" windowHeight="15720" tabRatio="886" firstSheet="0" activeTab="0" autoFilterDateGrouping="1"/>
  </bookViews>
  <sheets>
    <sheet xmlns:r="http://schemas.openxmlformats.org/officeDocument/2006/relationships" name="0. Instrucciones" sheetId="1" state="visible" r:id="rId1"/>
    <sheet xmlns:r="http://schemas.openxmlformats.org/officeDocument/2006/relationships" name="1. Datos del Proveedor" sheetId="2" state="visible" r:id="rId2"/>
    <sheet xmlns:r="http://schemas.openxmlformats.org/officeDocument/2006/relationships" name="2. General y Arquitectura" sheetId="3" state="visible" r:id="rId3"/>
    <sheet xmlns:r="http://schemas.openxmlformats.org/officeDocument/2006/relationships" name="3. Plataforma de Gestión" sheetId="4" state="visible" r:id="rId4"/>
    <sheet xmlns:r="http://schemas.openxmlformats.org/officeDocument/2006/relationships" name="4. Dispositivos de Medición" sheetId="5" state="visible" r:id="rId5"/>
    <sheet xmlns:r="http://schemas.openxmlformats.org/officeDocument/2006/relationships" name="5. Conectividad y Red Móvil" sheetId="6" state="visible" r:id="rId6"/>
    <sheet xmlns:r="http://schemas.openxmlformats.org/officeDocument/2006/relationships" name="6. Integración e APIs" sheetId="7" state="visible" r:id="rId7"/>
    <sheet xmlns:r="http://schemas.openxmlformats.org/officeDocument/2006/relationships" name="7. Seguridad de la Información" sheetId="8" state="visible" r:id="rId8"/>
    <sheet xmlns:r="http://schemas.openxmlformats.org/officeDocument/2006/relationships" name="8. Instalación en Premisa" sheetId="9" state="visible" r:id="rId9"/>
    <sheet xmlns:r="http://schemas.openxmlformats.org/officeDocument/2006/relationships" name="9. Soporte, Mantenimiento y SLA" sheetId="10" state="visible" r:id="rId10"/>
    <sheet xmlns:r="http://schemas.openxmlformats.org/officeDocument/2006/relationships" name="10. Garantía" sheetId="11" state="visible" r:id="rId11"/>
    <sheet xmlns:r="http://schemas.openxmlformats.org/officeDocument/2006/relationships" name="11. Capacitación y Documentació" sheetId="12" state="visible" r:id="rId12"/>
    <sheet xmlns:r="http://schemas.openxmlformats.org/officeDocument/2006/relationships" name="12. Modelo Comercial y Financie" sheetId="13" state="visible" r:id="rId13"/>
    <sheet xmlns:r="http://schemas.openxmlformats.org/officeDocument/2006/relationships" name="13. Volúmenes Proyectados" sheetId="14" state="visible" r:id="rId14"/>
    <sheet xmlns:r="http://schemas.openxmlformats.org/officeDocument/2006/relationships" name="14. Rúbrica de Puntuación" sheetId="15" state="visible" r:id="rId15"/>
    <sheet xmlns:r="http://schemas.openxmlformats.org/officeDocument/2006/relationships" name="15. Matriz de Evaluación" sheetId="16" state="visible" r:id="rId16"/>
  </sheets>
  <definedNames/>
  <calcPr calcId="191028" fullCalcOnLoad="1" iterateDelta="0.0001"/>
</workbook>
</file>

<file path=xl/styles.xml><?xml version="1.0" encoding="utf-8"?>
<styleSheet xmlns="http://schemas.openxmlformats.org/spreadsheetml/2006/main">
  <numFmts count="2">
    <numFmt numFmtId="164" formatCode="0.0%"/>
    <numFmt numFmtId="165" formatCode="0.0"/>
  </numFmts>
  <fonts count="15">
    <font>
      <name val="Calibri"/>
      <charset val="1"/>
      <family val="2"/>
      <color theme="1"/>
      <sz val="11"/>
    </font>
    <font>
      <name val="Arial"/>
      <charset val="1"/>
      <b val="1"/>
      <color rgb="FFFFFFFF"/>
      <sz val="14"/>
    </font>
    <font>
      <name val="Arial"/>
      <charset val="1"/>
      <b val="1"/>
      <color rgb="FF000000"/>
      <sz val="10"/>
    </font>
    <font>
      <name val="Arial"/>
      <charset val="1"/>
      <color rgb="FF000000"/>
      <sz val="10"/>
    </font>
    <font>
      <name val="Arial"/>
      <charset val="1"/>
      <b val="1"/>
      <color rgb="FF333333"/>
      <sz val="11"/>
    </font>
    <font>
      <name val="Arial"/>
      <charset val="1"/>
      <b val="1"/>
      <color rgb="FFFFFFFF"/>
      <sz val="10"/>
    </font>
    <font>
      <name val="Arial"/>
      <charset val="1"/>
      <b val="1"/>
      <color rgb="FFFFFFFF"/>
      <sz val="13"/>
    </font>
    <font>
      <name val="Arial"/>
      <charset val="1"/>
      <color rgb="FF7F7F7F"/>
      <sz val="9"/>
    </font>
    <font>
      <name val="Arial"/>
      <charset val="1"/>
      <b val="1"/>
      <i val="1"/>
      <color rgb="FF9E1B12"/>
      <sz val="10"/>
    </font>
    <font>
      <name val="Arial"/>
      <charset val="1"/>
      <i val="1"/>
      <color rgb="FF333333"/>
      <sz val="10"/>
    </font>
    <font>
      <name val="Arial"/>
      <charset val="1"/>
      <i val="1"/>
      <color rgb="FF000000"/>
      <sz val="10"/>
    </font>
    <font>
      <name val="Arial"/>
      <charset val="1"/>
      <b val="1"/>
      <color rgb="FFFFFFFF"/>
      <sz val="12"/>
    </font>
    <font>
      <name val="Arial"/>
      <b val="1"/>
      <color rgb="FF000000"/>
      <sz val="10"/>
    </font>
    <font>
      <name val="Arial"/>
      <color rgb="FF000000"/>
      <sz val="10"/>
    </font>
    <font>
      <name val="Arial"/>
      <color rgb="FF7F7F7F"/>
      <sz val="9"/>
    </font>
  </fonts>
  <fills count="14">
    <fill>
      <patternFill/>
    </fill>
    <fill>
      <patternFill patternType="gray125"/>
    </fill>
    <fill>
      <patternFill patternType="solid">
        <fgColor rgb="FFD52B1E"/>
        <bgColor rgb="FF9E1B12"/>
      </patternFill>
    </fill>
    <fill>
      <patternFill patternType="solid">
        <fgColor rgb="FFD9E1F2"/>
        <bgColor rgb="FFDDEBF7"/>
      </patternFill>
    </fill>
    <fill>
      <patternFill patternType="solid">
        <fgColor rgb="FFF2F2F2"/>
        <bgColor rgb="FFFFF2F2"/>
      </patternFill>
    </fill>
    <fill>
      <patternFill patternType="solid">
        <fgColor rgb="FF4472C4"/>
        <bgColor rgb="FF666699"/>
      </patternFill>
    </fill>
    <fill>
      <patternFill patternType="solid">
        <fgColor rgb="FF1F3864"/>
        <bgColor rgb="FF333333"/>
      </patternFill>
    </fill>
    <fill>
      <patternFill patternType="solid">
        <fgColor rgb="FFFFF2CC"/>
        <bgColor rgb="FFFFF2F2"/>
      </patternFill>
    </fill>
    <fill>
      <patternFill patternType="solid">
        <fgColor rgb="FFFFC7CE"/>
        <bgColor rgb="FFE7E6E6"/>
      </patternFill>
    </fill>
    <fill>
      <patternFill patternType="solid">
        <fgColor rgb="FFC6EFCE"/>
        <bgColor rgb="FFDDEBF7"/>
      </patternFill>
    </fill>
    <fill>
      <patternFill patternType="solid">
        <fgColor rgb="FFFFF2F2"/>
        <bgColor rgb="FFF2F2F2"/>
      </patternFill>
    </fill>
    <fill>
      <patternFill patternType="solid">
        <fgColor rgb="FFFFEB9C"/>
        <bgColor rgb="FFFFF2CC"/>
      </patternFill>
    </fill>
    <fill>
      <patternFill patternType="solid">
        <fgColor rgb="FFF2F2F2"/>
      </patternFill>
    </fill>
    <fill>
      <patternFill patternType="solid">
        <fgColor rgb="FFFFF2CC"/>
      </patternFill>
    </fill>
  </fills>
  <borders count="6">
    <border>
      <left/>
      <right/>
      <top/>
      <bottom/>
      <diagonal/>
    </border>
    <border>
      <left style="medium">
        <color rgb="FF333333"/>
      </left>
      <right style="medium">
        <color rgb="FF333333"/>
      </right>
      <top style="medium">
        <color rgb="FF333333"/>
      </top>
      <bottom style="medium">
        <color rgb="FF333333"/>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s>
  <cellStyleXfs count="1">
    <xf numFmtId="0" fontId="0" fillId="0" borderId="0"/>
  </cellStyleXfs>
  <cellXfs count="58">
    <xf numFmtId="0" fontId="0" fillId="0" borderId="0" pivotButton="0" quotePrefix="0" xfId="0"/>
    <xf numFmtId="0" fontId="5" fillId="5" borderId="1" applyAlignment="1" pivotButton="0" quotePrefix="0" xfId="0">
      <alignment horizontal="center" vertical="center" wrapText="1"/>
    </xf>
    <xf numFmtId="0" fontId="12" fillId="12" borderId="4" applyAlignment="1" pivotButton="0" quotePrefix="0" xfId="0">
      <alignment horizontal="center" vertical="center" wrapText="1"/>
    </xf>
    <xf numFmtId="0" fontId="13" fillId="0" borderId="4" applyAlignment="1" pivotButton="0" quotePrefix="0" xfId="0">
      <alignment horizontal="left" vertical="top" wrapText="1"/>
    </xf>
    <xf numFmtId="0" fontId="12" fillId="13" borderId="4" applyAlignment="1" pivotButton="0" quotePrefix="0" xfId="0">
      <alignment horizontal="center" vertical="center" wrapText="1"/>
    </xf>
    <xf numFmtId="0" fontId="13" fillId="13" borderId="4" applyAlignment="1" pivotButton="0" quotePrefix="0" xfId="0">
      <alignment horizontal="left" vertical="top" wrapText="1"/>
    </xf>
    <xf numFmtId="0" fontId="14" fillId="0" borderId="4" applyAlignment="1" pivotButton="0" quotePrefix="0" xfId="0">
      <alignment horizontal="center" vertical="center" wrapText="1"/>
    </xf>
    <xf numFmtId="0" fontId="1" fillId="2" borderId="0" applyAlignment="1" pivotButton="0" quotePrefix="0" xfId="0">
      <alignment horizontal="center" vertical="center"/>
    </xf>
    <xf numFmtId="0" fontId="4" fillId="3" borderId="0" applyAlignment="1" pivotButton="0" quotePrefix="0" xfId="0">
      <alignment horizontal="left" vertical="center"/>
    </xf>
    <xf numFmtId="0" fontId="1" fillId="6" borderId="0" applyAlignment="1" pivotButton="0" quotePrefix="0" xfId="0">
      <alignment horizontal="center" vertical="center"/>
    </xf>
    <xf numFmtId="0" fontId="6" fillId="6" borderId="0" applyAlignment="1" pivotButton="0" quotePrefix="0" xfId="0">
      <alignment horizontal="center" vertical="center"/>
    </xf>
    <xf numFmtId="0" fontId="8" fillId="10" borderId="2" applyAlignment="1" pivotButton="0" quotePrefix="0" xfId="0">
      <alignment horizontal="left" vertical="center" wrapText="1"/>
    </xf>
    <xf numFmtId="0" fontId="3" fillId="7" borderId="2" applyAlignment="1" pivotButton="0" quotePrefix="0" xfId="0">
      <alignment horizontal="left" vertical="top" wrapText="1"/>
    </xf>
    <xf numFmtId="0" fontId="3" fillId="7" borderId="2" applyAlignment="1" pivotButton="0" quotePrefix="0" xfId="0">
      <alignment horizontal="left" vertical="center" wrapText="1"/>
    </xf>
    <xf numFmtId="0" fontId="9" fillId="4" borderId="2" applyAlignment="1" pivotButton="0" quotePrefix="0" xfId="0">
      <alignment horizontal="left" vertical="center" wrapText="1"/>
    </xf>
    <xf numFmtId="0" fontId="3" fillId="4" borderId="2" applyAlignment="1" pivotButton="0" quotePrefix="0" xfId="0">
      <alignment horizontal="left" vertical="center" wrapText="1"/>
    </xf>
    <xf numFmtId="0" fontId="10" fillId="0" borderId="2" applyAlignment="1" pivotButton="0" quotePrefix="0" xfId="0">
      <alignment horizontal="left" vertical="center" wrapText="1"/>
    </xf>
    <xf numFmtId="0" fontId="3" fillId="2" borderId="2" applyAlignment="1" pivotButton="0" quotePrefix="0" xfId="0">
      <alignment horizontal="left" vertical="center" wrapText="1"/>
    </xf>
    <xf numFmtId="0" fontId="0" fillId="0" borderId="0" pivotButton="0" quotePrefix="0" xfId="0"/>
    <xf numFmtId="0" fontId="2" fillId="3" borderId="4" applyAlignment="1" pivotButton="0" quotePrefix="0" xfId="0">
      <alignment horizontal="left" vertical="center" wrapText="1"/>
    </xf>
    <xf numFmtId="0" fontId="3" fillId="0" borderId="4" applyAlignment="1" pivotButton="0" quotePrefix="0" xfId="0">
      <alignment horizontal="left" vertical="center" wrapText="1"/>
    </xf>
    <xf numFmtId="0" fontId="2" fillId="4" borderId="4" applyAlignment="1" pivotButton="0" quotePrefix="0" xfId="0">
      <alignment horizontal="left" vertical="top" wrapText="1"/>
    </xf>
    <xf numFmtId="0" fontId="3" fillId="0" borderId="4" applyAlignment="1" pivotButton="0" quotePrefix="0" xfId="0">
      <alignment horizontal="left" vertical="top" wrapText="1"/>
    </xf>
    <xf numFmtId="0" fontId="2" fillId="4" borderId="4" applyAlignment="1" pivotButton="0" quotePrefix="0" xfId="0">
      <alignment horizontal="center" vertical="center" wrapText="1"/>
    </xf>
    <xf numFmtId="0" fontId="2" fillId="4" borderId="4" applyAlignment="1" pivotButton="0" quotePrefix="0" xfId="0">
      <alignment horizontal="left" vertical="center" wrapText="1"/>
    </xf>
    <xf numFmtId="0" fontId="3" fillId="7" borderId="4" applyAlignment="1" pivotButton="0" quotePrefix="0" xfId="0">
      <alignment horizontal="left" vertical="center" wrapText="1"/>
    </xf>
    <xf numFmtId="0" fontId="2" fillId="8" borderId="4" applyAlignment="1" pivotButton="0" quotePrefix="0" xfId="0">
      <alignment horizontal="center" vertical="center" wrapText="1"/>
    </xf>
    <xf numFmtId="0" fontId="2" fillId="7" borderId="4" applyAlignment="1" pivotButton="0" quotePrefix="0" xfId="0">
      <alignment horizontal="center" vertical="center" wrapText="1"/>
    </xf>
    <xf numFmtId="0" fontId="3" fillId="7" borderId="4" applyAlignment="1" pivotButton="0" quotePrefix="0" xfId="0">
      <alignment horizontal="left" vertical="top" wrapText="1"/>
    </xf>
    <xf numFmtId="0" fontId="7" fillId="0" borderId="4" applyAlignment="1" pivotButton="0" quotePrefix="0" xfId="0">
      <alignment horizontal="center" vertical="center" wrapText="1"/>
    </xf>
    <xf numFmtId="0" fontId="5" fillId="6" borderId="4" applyAlignment="1" pivotButton="0" quotePrefix="0" xfId="0">
      <alignment horizontal="center" vertical="center" wrapText="1"/>
    </xf>
    <xf numFmtId="0" fontId="2" fillId="4" borderId="4" applyAlignment="1" pivotButton="0" quotePrefix="0" xfId="0">
      <alignment horizontal="right" vertical="center" wrapText="1"/>
    </xf>
    <xf numFmtId="0" fontId="2" fillId="9" borderId="4" applyAlignment="1" pivotButton="0" quotePrefix="0" xfId="0">
      <alignment horizontal="right" vertical="center" wrapText="1"/>
    </xf>
    <xf numFmtId="164" fontId="2" fillId="9" borderId="4" applyAlignment="1" pivotButton="0" quotePrefix="0" xfId="0">
      <alignment horizontal="center" vertical="center" wrapText="1"/>
    </xf>
    <xf numFmtId="0" fontId="0" fillId="0" borderId="3" pivotButton="0" quotePrefix="0" xfId="0"/>
    <xf numFmtId="164" fontId="7" fillId="0" borderId="4" applyAlignment="1" pivotButton="0" quotePrefix="0" xfId="0">
      <alignment horizontal="center" vertical="center" wrapText="1"/>
    </xf>
    <xf numFmtId="3" fontId="3" fillId="7" borderId="4" applyAlignment="1" pivotButton="0" quotePrefix="0" xfId="0">
      <alignment horizontal="center" vertical="center" wrapText="1"/>
    </xf>
    <xf numFmtId="3" fontId="2" fillId="4" borderId="4" applyAlignment="1" pivotButton="0" quotePrefix="0" xfId="0">
      <alignment horizontal="center" vertical="center" wrapText="1"/>
    </xf>
    <xf numFmtId="0" fontId="5" fillId="5" borderId="4" applyAlignment="1" pivotButton="0" quotePrefix="0" xfId="0">
      <alignment horizontal="center" vertical="center" wrapText="1"/>
    </xf>
    <xf numFmtId="3" fontId="5" fillId="5" borderId="4" applyAlignment="1" pivotButton="0" quotePrefix="0" xfId="0">
      <alignment horizontal="center" vertical="center" wrapText="1"/>
    </xf>
    <xf numFmtId="164" fontId="3" fillId="7" borderId="4" applyAlignment="1" pivotButton="0" quotePrefix="0" xfId="0">
      <alignment horizontal="center" vertical="center" wrapText="1"/>
    </xf>
    <xf numFmtId="9" fontId="2" fillId="4" borderId="4" applyAlignment="1" pivotButton="0" quotePrefix="0" xfId="0">
      <alignment horizontal="center" vertical="center" wrapText="1"/>
    </xf>
    <xf numFmtId="0" fontId="5" fillId="5" borderId="4" applyAlignment="1" pivotButton="0" quotePrefix="0" xfId="0">
      <alignment horizontal="right" vertical="center" wrapText="1"/>
    </xf>
    <xf numFmtId="0" fontId="3" fillId="5" borderId="4" applyAlignment="1" pivotButton="0" quotePrefix="0" xfId="0">
      <alignment horizontal="left" vertical="center" wrapText="1"/>
    </xf>
    <xf numFmtId="9" fontId="5" fillId="5" borderId="4" applyAlignment="1" pivotButton="0" quotePrefix="0" xfId="0">
      <alignment horizontal="center" vertical="center" wrapText="1"/>
    </xf>
    <xf numFmtId="1" fontId="3" fillId="0" borderId="4" applyAlignment="1" pivotButton="0" quotePrefix="0" xfId="0">
      <alignment horizontal="center" vertical="center" wrapText="1"/>
    </xf>
    <xf numFmtId="165" fontId="3" fillId="0" borderId="4" applyAlignment="1" pivotButton="0" quotePrefix="0" xfId="0">
      <alignment horizontal="center" vertical="center" wrapText="1"/>
    </xf>
    <xf numFmtId="10" fontId="2" fillId="3" borderId="4" applyAlignment="1" pivotButton="0" quotePrefix="0" xfId="0">
      <alignment horizontal="center" vertical="center" wrapText="1"/>
    </xf>
    <xf numFmtId="1" fontId="5" fillId="5" borderId="4" applyAlignment="1" pivotButton="0" quotePrefix="0" xfId="0">
      <alignment horizontal="center" vertical="center" wrapText="1"/>
    </xf>
    <xf numFmtId="165" fontId="5" fillId="5" borderId="4" applyAlignment="1" pivotButton="0" quotePrefix="0" xfId="0">
      <alignment horizontal="center" vertical="center" wrapText="1"/>
    </xf>
    <xf numFmtId="164" fontId="5" fillId="5" borderId="4" applyAlignment="1" pivotButton="0" quotePrefix="0" xfId="0">
      <alignment horizontal="center" vertical="center" wrapText="1"/>
    </xf>
    <xf numFmtId="10" fontId="5" fillId="5" borderId="4" applyAlignment="1" pivotButton="0" quotePrefix="0" xfId="0">
      <alignment horizontal="center" vertical="center" wrapText="1"/>
    </xf>
    <xf numFmtId="164" fontId="2" fillId="7" borderId="4" applyAlignment="1" pivotButton="0" quotePrefix="0" xfId="0">
      <alignment horizontal="center" vertical="center" wrapText="1"/>
    </xf>
    <xf numFmtId="0" fontId="11" fillId="2" borderId="4" applyAlignment="1" pivotButton="0" quotePrefix="0" xfId="0">
      <alignment horizontal="right" vertical="center" wrapText="1"/>
    </xf>
    <xf numFmtId="10" fontId="1" fillId="2" borderId="4" applyAlignment="1" pivotButton="0" quotePrefix="0" xfId="0">
      <alignment horizontal="center" vertical="center" wrapText="1"/>
    </xf>
    <xf numFmtId="1" fontId="2" fillId="8" borderId="4" applyAlignment="1" pivotButton="0" quotePrefix="0" xfId="0">
      <alignment horizontal="center" vertical="center" wrapText="1"/>
    </xf>
    <xf numFmtId="1" fontId="2" fillId="11" borderId="4" applyAlignment="1" pivotButton="0" quotePrefix="0" xfId="0">
      <alignment horizontal="center" vertical="center" wrapText="1"/>
    </xf>
    <xf numFmtId="0" fontId="2" fillId="0" borderId="4" applyAlignment="1" pivotButton="0" quotePrefix="0" xfId="0">
      <alignment horizontal="center" vertical="center" wrapText="1"/>
    </xf>
  </cellXfs>
  <cellStyles count="1">
    <cellStyle name="Normal" xfId="0" builtinId="0"/>
  </cellStyles>
  <dxfs count="64">
    <dxf>
      <font>
        <name val="Arial"/>
        <charset val="1"/>
        <b val="1"/>
        <color rgb="FF006100"/>
        <sz val="10"/>
      </font>
      <fill>
        <patternFill>
          <bgColor rgb="FFC6EFCE"/>
        </patternFill>
      </fill>
    </dxf>
    <dxf>
      <font>
        <name val="Arial"/>
        <charset val="1"/>
        <b val="1"/>
        <color rgb="FF333333"/>
        <sz val="10"/>
      </font>
      <fill>
        <patternFill>
          <bgColor rgb="FFDDEBF7"/>
        </patternFill>
      </fill>
    </dxf>
    <dxf>
      <font>
        <name val="Arial"/>
        <charset val="1"/>
        <b val="1"/>
        <color rgb="FF9C5700"/>
        <sz val="10"/>
      </font>
      <fill>
        <patternFill>
          <bgColor rgb="FFFFEB9C"/>
        </patternFill>
      </fill>
    </dxf>
    <dxf>
      <font>
        <name val="Arial"/>
        <charset val="1"/>
        <b val="1"/>
        <color rgb="FF9C0006"/>
        <sz val="10"/>
      </font>
      <fill>
        <patternFill>
          <bgColor rgb="FFFFC7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b val="1"/>
        <color rgb="FF333333"/>
        <sz val="10"/>
      </font>
      <fill>
        <patternFill patternType="solid">
          <fgColor rgb="FFE7E6E6"/>
        </patternFill>
      </fill>
    </dxf>
    <dxf>
      <font>
        <name val="Arial"/>
        <b val="1"/>
        <color rgb="FF9C0006"/>
        <sz val="10"/>
      </font>
      <fill>
        <patternFill patternType="solid">
          <fgColor rgb="FFFFC7CE"/>
        </patternFill>
      </fill>
    </dxf>
    <dxf>
      <font>
        <name val="Arial"/>
        <b val="1"/>
        <color rgb="FF9C5700"/>
        <sz val="10"/>
      </font>
      <fill>
        <patternFill patternType="solid">
          <fgColor rgb="FFFFEB9C"/>
        </patternFill>
      </fill>
    </dxf>
    <dxf>
      <font>
        <name val="Arial"/>
        <b val="1"/>
        <color rgb="FF006100"/>
        <sz val="10"/>
      </font>
      <fill>
        <patternFill patternType="solid">
          <f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9C5700"/>
      <rgbColor rgb="FF800080"/>
      <rgbColor rgb="FF008080"/>
      <rgbColor rgb="FFBFBFBF"/>
      <rgbColor rgb="FF7F7F7F"/>
      <rgbColor rgb="FF9999FF"/>
      <rgbColor rgb="FFD52B1E"/>
      <rgbColor rgb="FFFFF2CC"/>
      <rgbColor rgb="FFDDEBF7"/>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F2F2F2"/>
      <rgbColor rgb="FFC6EFCE"/>
      <rgbColor rgb="FFFFEB9C"/>
      <rgbColor rgb="FFE7E6E6"/>
      <rgbColor rgb="FFFFF2F2"/>
      <rgbColor rgb="FFCC99FF"/>
      <rgbColor rgb="FFFFC7CE"/>
      <rgbColor rgb="FF4472C4"/>
      <rgbColor rgb="FF33CCCC"/>
      <rgbColor rgb="FF99CC00"/>
      <rgbColor rgb="FFFFCC00"/>
      <rgbColor rgb="FFFF9900"/>
      <rgbColor rgb="FFFF6600"/>
      <rgbColor rgb="FF666699"/>
      <rgbColor rgb="FF969696"/>
      <rgbColor rgb="FF1F3864"/>
      <rgbColor rgb="FF339966"/>
      <rgbColor rgb="FF003300"/>
      <rgbColor rgb="FF333300"/>
      <rgbColor rgb="FF9E1B12"/>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1"/>
  <sheetViews>
    <sheetView showGridLines="0" tabSelected="1" zoomScaleNormal="100" workbookViewId="0">
      <selection activeCell="J7" sqref="J7"/>
    </sheetView>
  </sheetViews>
  <sheetFormatPr baseColWidth="8" defaultColWidth="8.5703125" defaultRowHeight="14.45"/>
  <cols>
    <col width="3" customWidth="1" style="18" min="1" max="1"/>
    <col width="30" customWidth="1" style="18" min="2" max="2"/>
    <col width="85" customWidth="1" style="18" min="3" max="3"/>
  </cols>
  <sheetData>
    <row r="1" ht="31.5" customHeight="1" s="18">
      <c r="A1" s="7" t="inlineStr">
        <is>
          <t>附件1 — IoT远程抄表解决方案 — 响应说明</t>
        </is>
      </c>
    </row>
    <row r="2"/>
    <row r="3" ht="21.75" customHeight="1" s="18">
      <c r="B3" s="19" t="inlineStr">
        <is>
          <t>文件</t>
        </is>
      </c>
      <c r="C3" s="20" t="inlineStr">
        <is>
          <t>Anexo 1 del RFP — Solución integral de telemedida IoT de Claro Dominicana.</t>
        </is>
      </c>
    </row>
    <row r="4" ht="24.95" customHeight="1" s="18">
      <c r="B4" s="19" t="inlineStr">
        <is>
          <t>目的</t>
        </is>
      </c>
      <c r="C4" s="20" t="inlineStr">
        <is>
          <t>Recoger la respuesta técnica, operativa y comercial del proveedor a cada requerimiento, de forma estructurada y evaluable objetivamente.</t>
        </is>
      </c>
    </row>
    <row r="5" ht="21.75" customHeight="1" s="18">
      <c r="B5" s="19" t="inlineStr">
        <is>
          <t>语言</t>
        </is>
      </c>
      <c r="C5" s="20" t="inlineStr">
        <is>
          <t>西班牙语。补充技术文档可接受英语。</t>
        </is>
      </c>
    </row>
    <row r="6" ht="21.75" customHeight="1" s="18">
      <c r="B6" s="19" t="inlineStr">
        <is>
          <t>货币</t>
        </is>
      </c>
      <c r="C6" s="20" t="inlineStr">
        <is>
          <t>美元(USD)。适用税费必须单独显示。</t>
        </is>
      </c>
    </row>
    <row r="7" ht="21.75" customHeight="1" s="18">
      <c r="B7" s="19" t="inlineStr">
        <is>
          <t>报价有效期</t>
        </is>
      </c>
      <c r="C7" s="20" t="inlineStr">
        <is>
          <t>自交付日起90个日历日。</t>
        </is>
      </c>
    </row>
    <row r="8" ht="24.95" customHeight="1" s="18">
      <c r="B8" s="19" t="inlineStr">
        <is>
          <t>保密性</t>
        </is>
      </c>
      <c r="C8" s="20" t="inlineStr">
        <is>
          <t>NDA firmado previo a la presentación. La información aquí contenida es privada y confidencial de Claro Dominicana.</t>
        </is>
      </c>
    </row>
    <row r="9"/>
    <row r="10" ht="21.75" customHeight="1" s="18">
      <c r="A10" s="8" t="inlineStr">
        <is>
          <t>如何填写文档</t>
        </is>
      </c>
    </row>
    <row r="11" ht="30" customHeight="1" s="18">
      <c r="B11" s="21" t="inlineStr">
        <is>
          <t>1. Datos del proveedor</t>
        </is>
      </c>
      <c r="C11" s="22" t="inlineStr">
        <is>
          <t>Complete la pestaña '1. Datos del Proveedor' con información de la empresa, referentes, experiencia y certificaciones.</t>
        </is>
      </c>
    </row>
    <row r="12" ht="30" customHeight="1" s="18">
      <c r="B12" s="21" t="inlineStr">
        <is>
          <t>2. 主题章节(标签页2-12)</t>
        </is>
      </c>
      <c r="C12" s="22" t="inlineStr">
        <is>
          <t>Para cada requerimiento indique el nivel de cumplimiento y justifique en 'Comentario / Sustento'. Si su respuesta remite a un documento externo, indique documento, página y sección, y adjúntelo.</t>
        </is>
      </c>
    </row>
    <row r="13" ht="75" customHeight="1" s="18">
      <c r="B13" s="21" t="inlineStr">
        <is>
          <t>3. 合规级别</t>
        </is>
      </c>
      <c r="C13" s="22" t="inlineStr">
        <is>
          <t>Cumple: cumple totalmente con evidencia clara.
Cumple Parcialmente: cumple con limitaciones; detalle alcance y brecha.
No Cumple: no cumple a la fecha; si está en roadmap, indique versión y fecha estimada.
No Aplica: no aplica al modelo de solución propuesto; debe justificarse.</t>
        </is>
      </c>
    </row>
    <row r="14" ht="30" customHeight="1" s="18">
      <c r="B14" s="21" t="inlineStr">
        <is>
          <t>4. 关键性和权重</t>
        </is>
      </c>
      <c r="C14" s="22" t="inlineStr">
        <is>
          <t>Cada requerimiento tiene criticidad (Mandatorio / Deseable / Informativo) y peso (1–3). Ambos se usan para calcular la puntuación de su sección.</t>
        </is>
      </c>
    </row>
    <row r="15" ht="30" customHeight="1" s="18">
      <c r="B15" s="21" t="inlineStr">
        <is>
          <t>5. 安装SLA模型</t>
        </is>
      </c>
      <c r="C15" s="22" t="inlineStr">
        <is>
          <t>Los SLAs de instalación en premisa se definen por PROYECTO de despliegue, no por orden individual. Los indicadores clave son: cumplimiento del cronograma del proyecto, throughput mensual, tasa de éxito en primera visita, tasa de activación exitosa y tasa de retrabajos (ver pestaña 8).</t>
        </is>
      </c>
    </row>
    <row r="16" ht="30" customHeight="1" s="18">
      <c r="B16" s="21" t="inlineStr">
        <is>
          <t>6. 预测数量</t>
        </is>
      </c>
      <c r="C16" s="22" t="inlineStr">
        <is>
          <t>Use la pestaña '13. Volúmenes Proyectados' como base para dimensionar cuadrillas, cronograma, logística y modelo comercial.</t>
        </is>
      </c>
    </row>
    <row r="17" ht="30" customHeight="1" s="18">
      <c r="B17" s="21" t="inlineStr">
        <is>
          <t>7. 与Claro系统集成</t>
        </is>
      </c>
      <c r="C17" s="22" t="inlineStr">
        <is>
          <t>La plataforma debe exponer APIs que permitan a los sistemas de Claro (BSS/OSS) declarar, activar, suspender y gestionar medidores de forma programática. Ver pestaña 6.</t>
        </is>
      </c>
    </row>
    <row r="18" ht="30" customHeight="1" s="18">
      <c r="B18" s="21" t="inlineStr">
        <is>
          <t>8. 评分标准和矩阵</t>
        </is>
      </c>
      <c r="C18" s="22" t="inlineStr">
        <is>
          <t>La pestaña '14. Rúbrica' describe cómo se traducen los niveles de cumplimiento a puntos. La pestaña '15. Matriz de Evaluación' consolida el puntaje por sección y global.</t>
        </is>
      </c>
    </row>
    <row r="19" ht="30" customHeight="1" s="18">
      <c r="B19" s="21" t="inlineStr">
        <is>
          <t>9. 文档完整性</t>
        </is>
      </c>
      <c r="C19" s="22" t="inlineStr">
        <is>
          <t>No elimine, modifique ni reordene filas, columnas o fórmulas. Cualquier modificación estructural invalida la propuesta.</t>
        </is>
      </c>
    </row>
    <row r="20" ht="30" customHeight="1" s="18">
      <c r="B20" s="21" t="inlineStr">
        <is>
          <t>10. 查询</t>
        </is>
      </c>
      <c r="C20" s="22" t="inlineStr">
        <is>
          <t>Por los canales definidos en el RFP, dentro de la ventana de aclaraciones del cronograma.</t>
        </is>
      </c>
    </row>
    <row r="21"/>
    <row r="22" ht="21.75" customHeight="1" s="18">
      <c r="A22" s="8" t="inlineStr">
        <is>
          <t>合规级别得分标准</t>
        </is>
      </c>
    </row>
    <row r="23" ht="31.5" customHeight="1" s="18">
      <c r="A23" s="1" t="n"/>
      <c r="B23" s="1" t="inlineStr">
        <is>
          <t>级别</t>
        </is>
      </c>
      <c r="C23" s="1" t="inlineStr">
        <is>
          <t>授予分数</t>
        </is>
      </c>
    </row>
    <row r="24" ht="19.5" customHeight="1" s="18">
      <c r="B24" s="23" t="inlineStr">
        <is>
          <t>完全满足</t>
        </is>
      </c>
      <c r="C24" s="20" t="inlineStr">
        <is>
          <t>要求权重的100%</t>
        </is>
      </c>
    </row>
    <row r="25" ht="19.5" customHeight="1" s="18">
      <c r="B25" s="23" t="inlineStr">
        <is>
          <t>部分满足</t>
        </is>
      </c>
      <c r="C25" s="20" t="inlineStr">
        <is>
          <t>要求权重的50%</t>
        </is>
      </c>
    </row>
    <row r="26" ht="19.5" customHeight="1" s="18">
      <c r="B26" s="23" t="inlineStr">
        <is>
          <t>不满足</t>
        </is>
      </c>
      <c r="C26" s="20" t="inlineStr">
        <is>
          <t>要求权重的0%</t>
        </is>
      </c>
    </row>
    <row r="27" ht="19.5" customHeight="1" s="18">
      <c r="B27" s="23" t="inlineStr">
        <is>
          <t>不适用</t>
        </is>
      </c>
      <c r="C27" s="20" t="inlineStr">
        <is>
          <t>Se excluye del denominador (no castiga ni beneficia)</t>
        </is>
      </c>
    </row>
    <row r="28"/>
    <row r="29" ht="21.75" customHeight="1" s="18">
      <c r="A29" s="8" t="inlineStr">
        <is>
          <t>总体评分模型</t>
        </is>
      </c>
    </row>
    <row r="30" ht="36" customHeight="1" s="18">
      <c r="B30" s="23" t="inlineStr">
        <is>
          <t>技术/运营部分</t>
        </is>
      </c>
      <c r="C30" s="20" t="inlineStr">
        <is>
          <t>70% de la nota global. Ponderación de las secciones 2–11 según pesos definidos en la pestaña 15.</t>
        </is>
      </c>
    </row>
    <row r="31" ht="36" customHeight="1" s="18">
      <c r="B31" s="23" t="inlineStr">
        <is>
          <t>经济部分</t>
        </is>
      </c>
      <c r="C31" s="20" t="inlineStr">
        <is>
          <t>30% de la nota global. Calculado comparativamente entre ofertas a partir del TCO (CAPEX + OPEX a 5 años). Calculado internamente por Claro.</t>
        </is>
      </c>
    </row>
  </sheetData>
  <mergeCells count="4">
    <mergeCell ref="A1:C1"/>
    <mergeCell ref="A10:C10"/>
    <mergeCell ref="A29:C29"/>
    <mergeCell ref="A22:C22"/>
  </mergeCells>
  <pageMargins left="0.75" right="0.75" top="1" bottom="1" header="0.511811023622047" footer="0.511811023622047"/>
  <pageSetup orientation="portrait" paperSize="9" horizontalDpi="300" verticalDpi="300"/>
</worksheet>
</file>

<file path=xl/worksheets/sheet10.xml><?xml version="1.0" encoding="utf-8"?>
<worksheet xmlns="http://schemas.openxmlformats.org/spreadsheetml/2006/main">
  <sheetPr>
    <outlinePr summaryBelow="1" summaryRight="1"/>
    <pageSetUpPr/>
  </sheetPr>
  <dimension ref="A1:I19"/>
  <sheetViews>
    <sheetView showGridLines="0" zoomScaleNormal="100" workbookViewId="0">
      <pane ySplit="2" topLeftCell="A3"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9. SOPORTE, MANTENIMIENTO Y SLA OPERATIVOS</t>
        </is>
      </c>
    </row>
    <row r="2" ht="31.5" customHeight="1" s="18">
      <c r="A2" s="1" t="inlineStr">
        <is>
          <t>编号</t>
        </is>
      </c>
      <c r="B2" s="1" t="inlineStr">
        <is>
          <t>要求</t>
        </is>
      </c>
      <c r="C2" s="1" t="inlineStr">
        <is>
          <t>关键性</t>
        </is>
      </c>
      <c r="D2" s="1" t="inlineStr">
        <is>
          <t>权重</t>
        </is>
      </c>
      <c r="E2" s="1" t="inlineStr">
        <is>
          <t>合规级别</t>
        </is>
      </c>
      <c r="F2" s="1" t="inlineStr">
        <is>
          <t>评论/依据</t>
        </is>
      </c>
      <c r="G2" s="1" t="inlineStr">
        <is>
          <t>参考文档(文件/页码/章节)</t>
        </is>
      </c>
      <c r="H2" s="1" t="inlineStr">
        <is>
          <t>有效权重</t>
        </is>
      </c>
      <c r="I2" s="1" t="inlineStr">
        <is>
          <t>获得分数</t>
        </is>
      </c>
    </row>
    <row r="3" ht="36" customHeight="1" s="18">
      <c r="A3" s="23" t="inlineStr">
        <is>
          <t>SOP-01</t>
        </is>
      </c>
      <c r="B3" s="22" t="inlineStr">
        <is>
          <t>Mesa de servicio 24x7x365 en español con atención telefónica, correo y portal web. Indique niveles de escalamiento.</t>
        </is>
      </c>
      <c r="C3" s="26" t="inlineStr">
        <is>
          <t>强制性</t>
        </is>
      </c>
      <c r="D3" s="23" t="n">
        <v>3</v>
      </c>
      <c r="E3" s="27" t="n"/>
      <c r="F3" s="28" t="n"/>
      <c r="G3" s="28" t="n"/>
      <c r="H3" s="29">
        <f>IF(E3="No Aplica",0,D3)</f>
        <v/>
      </c>
      <c r="I3" s="29">
        <f>IF(E3="Cumple",D3,IF(E3="Cumple Parcialmente",D3*0.5,IF(E3="No Cumple",0,0)))</f>
        <v/>
      </c>
    </row>
    <row r="4" ht="36" customHeight="1" s="18">
      <c r="A4" s="23" t="inlineStr">
        <is>
          <t>SOP-02</t>
        </is>
      </c>
      <c r="B4" s="22" t="inlineStr">
        <is>
          <t>Tiempos de respuesta (first response) por severidad: Crítica &lt;=30 min, Alta &lt;=2h, Media &lt;=4h, Baja &lt;=8h.</t>
        </is>
      </c>
      <c r="C4" s="26" t="inlineStr">
        <is>
          <t>强制性</t>
        </is>
      </c>
      <c r="D4" s="23" t="n">
        <v>3</v>
      </c>
      <c r="E4" s="27" t="n"/>
      <c r="F4" s="28" t="n"/>
      <c r="G4" s="28" t="n"/>
      <c r="H4" s="29">
        <f>IF(E4="No Aplica",0,D4)</f>
        <v/>
      </c>
      <c r="I4" s="29">
        <f>IF(E4="Cumple",D4,IF(E4="Cumple Parcialmente",D4*0.5,IF(E4="No Cumple",0,0)))</f>
        <v/>
      </c>
    </row>
    <row r="5" ht="36" customHeight="1" s="18">
      <c r="A5" s="23" t="inlineStr">
        <is>
          <t>SOP-03</t>
        </is>
      </c>
      <c r="B5" s="22" t="inlineStr">
        <is>
          <t>Tiempos de solución por severidad: Crítica &lt;=4h, Alta &lt;=8h, Media &lt;=24h, Baja &lt;=72h (horas hábiles para media/baja).</t>
        </is>
      </c>
      <c r="C5" s="26" t="inlineStr">
        <is>
          <t>强制性</t>
        </is>
      </c>
      <c r="D5" s="23" t="n">
        <v>3</v>
      </c>
      <c r="E5" s="27" t="n"/>
      <c r="F5" s="28" t="n"/>
      <c r="G5" s="28" t="n"/>
      <c r="H5" s="29">
        <f>IF(E5="No Aplica",0,D5)</f>
        <v/>
      </c>
      <c r="I5" s="29">
        <f>IF(E5="Cumple",D5,IF(E5="Cumple Parcialmente",D5*0.5,IF(E5="No Cumple",0,0)))</f>
        <v/>
      </c>
    </row>
    <row r="6" ht="36" customHeight="1" s="18">
      <c r="A6" s="23" t="inlineStr">
        <is>
          <t>SOP-04</t>
        </is>
      </c>
      <c r="B6" s="22" t="inlineStr">
        <is>
          <t>SLA de disponibilidad de plataforma: mínimo 99.9% mensual (ventana de mantenimiento excluida y comunicada con 72h de anticipación).</t>
        </is>
      </c>
      <c r="C6" s="26" t="inlineStr">
        <is>
          <t>强制性</t>
        </is>
      </c>
      <c r="D6" s="23" t="n">
        <v>3</v>
      </c>
      <c r="E6" s="27" t="n"/>
      <c r="F6" s="28" t="n"/>
      <c r="G6" s="28" t="n"/>
      <c r="H6" s="29">
        <f>IF(E6="No Aplica",0,D6)</f>
        <v/>
      </c>
      <c r="I6" s="29">
        <f>IF(E6="Cumple",D6,IF(E6="Cumple Parcialmente",D6*0.5,IF(E6="No Cumple",0,0)))</f>
        <v/>
      </c>
    </row>
    <row r="7" ht="36" customHeight="1" s="18">
      <c r="A7" s="23" t="inlineStr">
        <is>
          <t>SOP-05</t>
        </is>
      </c>
      <c r="B7" s="22" t="inlineStr">
        <is>
          <t>SLA de disponibilidad del servicio de conectividad end-to-end (plataforma + dispositivo reportando): mínimo 99.5% mensual medido sobre la base instalada.</t>
        </is>
      </c>
      <c r="C7" s="26" t="inlineStr">
        <is>
          <t>强制性</t>
        </is>
      </c>
      <c r="D7" s="23" t="n">
        <v>3</v>
      </c>
      <c r="E7" s="27" t="n"/>
      <c r="F7" s="28" t="n"/>
      <c r="G7" s="28" t="n"/>
      <c r="H7" s="29">
        <f>IF(E7="No Aplica",0,D7)</f>
        <v/>
      </c>
      <c r="I7" s="29">
        <f>IF(E7="Cumple",D7,IF(E7="Cumple Parcialmente",D7*0.5,IF(E7="No Cumple",0,0)))</f>
        <v/>
      </c>
    </row>
    <row r="8" ht="36" customHeight="1" s="18">
      <c r="A8" s="23" t="inlineStr">
        <is>
          <t>SOP-06</t>
        </is>
      </c>
      <c r="B8" s="22" t="inlineStr">
        <is>
          <t>Penalidades por incumplimiento de SLAs operativos: esquema escalonado de créditos/descuentos sobre factura mensual de operación.</t>
        </is>
      </c>
      <c r="C8" s="26" t="inlineStr">
        <is>
          <t>强制性</t>
        </is>
      </c>
      <c r="D8" s="23" t="n">
        <v>3</v>
      </c>
      <c r="E8" s="27" t="n"/>
      <c r="F8" s="28" t="n"/>
      <c r="G8" s="28" t="n"/>
      <c r="H8" s="29">
        <f>IF(E8="No Aplica",0,D8)</f>
        <v/>
      </c>
      <c r="I8" s="29">
        <f>IF(E8="Cumple",D8,IF(E8="Cumple Parcialmente",D8*0.5,IF(E8="No Cumple",0,0)))</f>
        <v/>
      </c>
    </row>
    <row r="9" ht="36" customHeight="1" s="18">
      <c r="A9" s="23" t="inlineStr">
        <is>
          <t>SOP-07</t>
        </is>
      </c>
      <c r="B9" s="22" t="inlineStr">
        <is>
          <t>Mantenimiento correctivo en campo para dispositivos instalados: SLA de atención según severidad e impacto (individual vs masivo).</t>
        </is>
      </c>
      <c r="C9" s="26" t="inlineStr">
        <is>
          <t>强制性</t>
        </is>
      </c>
      <c r="D9" s="23" t="n">
        <v>3</v>
      </c>
      <c r="E9" s="27" t="n"/>
      <c r="F9" s="28" t="n"/>
      <c r="G9" s="28" t="n"/>
      <c r="H9" s="29">
        <f>IF(E9="No Aplica",0,D9)</f>
        <v/>
      </c>
      <c r="I9" s="29">
        <f>IF(E9="Cumple",D9,IF(E9="Cumple Parcialmente",D9*0.5,IF(E9="No Cumple",0,0)))</f>
        <v/>
      </c>
    </row>
    <row r="10" ht="36" customHeight="1" s="18">
      <c r="A10" s="23" t="inlineStr">
        <is>
          <t>SOP-08</t>
        </is>
      </c>
      <c r="B10" s="22" t="inlineStr">
        <is>
          <t>Mantenimiento preventivo: plan anual de acciones preventivas (calibración, revisión física, actualización firmware). Indique frecuencia.</t>
        </is>
      </c>
      <c r="C10" s="26" t="inlineStr">
        <is>
          <t>强制性</t>
        </is>
      </c>
      <c r="D10" s="23" t="n">
        <v>2</v>
      </c>
      <c r="E10" s="27" t="n"/>
      <c r="F10" s="28" t="n"/>
      <c r="G10" s="28" t="n"/>
      <c r="H10" s="29">
        <f>IF(E10="No Aplica",0,D10)</f>
        <v/>
      </c>
      <c r="I10" s="29">
        <f>IF(E10="Cumple",D10,IF(E10="Cumple Parcialmente",D10*0.5,IF(E10="No Cumple",0,0)))</f>
        <v/>
      </c>
    </row>
    <row r="11" ht="36" customHeight="1" s="18">
      <c r="A11" s="23" t="inlineStr">
        <is>
          <t>SOP-09</t>
        </is>
      </c>
      <c r="B11" s="22" t="inlineStr">
        <is>
          <t>Gestión de casos de reemplazo en campo (RMA): proceso, tiempos, logística, cobertura geográfica. SLA de reemplazo por severidad.</t>
        </is>
      </c>
      <c r="C11" s="26" t="inlineStr">
        <is>
          <t>强制性</t>
        </is>
      </c>
      <c r="D11" s="23" t="n">
        <v>3</v>
      </c>
      <c r="E11" s="27" t="n"/>
      <c r="F11" s="28" t="n"/>
      <c r="G11" s="28" t="n"/>
      <c r="H11" s="29">
        <f>IF(E11="No Aplica",0,D11)</f>
        <v/>
      </c>
      <c r="I11" s="29">
        <f>IF(E11="Cumple",D11,IF(E11="Cumple Parcialmente",D11*0.5,IF(E11="No Cumple",0,0)))</f>
        <v/>
      </c>
    </row>
    <row r="12" ht="36" customHeight="1" s="18">
      <c r="A12" s="23" t="inlineStr">
        <is>
          <t>SOP-10</t>
        </is>
      </c>
      <c r="B12" s="22" t="inlineStr">
        <is>
          <t>Portal de tickets con visibilidad para Claro: estado en tiempo real, SLA tracking, historial completo, exportación de reportes.</t>
        </is>
      </c>
      <c r="C12" s="26" t="inlineStr">
        <is>
          <t>强制性</t>
        </is>
      </c>
      <c r="D12" s="23" t="n">
        <v>2</v>
      </c>
      <c r="E12" s="27" t="n"/>
      <c r="F12" s="28" t="n"/>
      <c r="G12" s="28" t="n"/>
      <c r="H12" s="29">
        <f>IF(E12="No Aplica",0,D12)</f>
        <v/>
      </c>
      <c r="I12" s="29">
        <f>IF(E12="Cumple",D12,IF(E12="Cumple Parcialmente",D12*0.5,IF(E12="No Cumple",0,0)))</f>
        <v/>
      </c>
    </row>
    <row r="13" ht="36" customHeight="1" s="18">
      <c r="A13" s="23" t="inlineStr">
        <is>
          <t>SOP-11</t>
        </is>
      </c>
      <c r="B13" s="22" t="inlineStr">
        <is>
          <t>Reporte operativo mensual para Claro con KPIs: disponibilidad, tickets por severidad, cumplimiento de SLA, top casos, root cause analysis.</t>
        </is>
      </c>
      <c r="C13" s="26" t="inlineStr">
        <is>
          <t>强制性</t>
        </is>
      </c>
      <c r="D13" s="23" t="n">
        <v>2</v>
      </c>
      <c r="E13" s="27" t="n"/>
      <c r="F13" s="28" t="n"/>
      <c r="G13" s="28" t="n"/>
      <c r="H13" s="29">
        <f>IF(E13="No Aplica",0,D13)</f>
        <v/>
      </c>
      <c r="I13" s="29">
        <f>IF(E13="Cumple",D13,IF(E13="Cumple Parcialmente",D13*0.5,IF(E13="No Cumple",0,0)))</f>
        <v/>
      </c>
    </row>
    <row r="14" ht="36" customHeight="1" s="18">
      <c r="A14" s="23" t="inlineStr">
        <is>
          <t>SOP-12</t>
        </is>
      </c>
      <c r="B14" s="22" t="inlineStr">
        <is>
          <t>Gestión de problemas (problem management) con RCA documentado dentro de 5 días hábiles tras resolver un incidente crítico.</t>
        </is>
      </c>
      <c r="C14" s="26" t="inlineStr">
        <is>
          <t>强制性</t>
        </is>
      </c>
      <c r="D14" s="23" t="n">
        <v>2</v>
      </c>
      <c r="E14" s="27" t="n"/>
      <c r="F14" s="28" t="n"/>
      <c r="G14" s="28" t="n"/>
      <c r="H14" s="29">
        <f>IF(E14="No Aplica",0,D14)</f>
        <v/>
      </c>
      <c r="I14" s="29">
        <f>IF(E14="Cumple",D14,IF(E14="Cumple Parcialmente",D14*0.5,IF(E14="No Cumple",0,0)))</f>
        <v/>
      </c>
    </row>
    <row r="15" ht="36" customHeight="1" s="18">
      <c r="A15" s="23" t="inlineStr">
        <is>
          <t>SOP-13</t>
        </is>
      </c>
      <c r="B15" s="22" t="inlineStr">
        <is>
          <t>Gestión de cambios sobre la plataforma: ventanas de mantenimiento programadas, notificación previa, plan de rollback.</t>
        </is>
      </c>
      <c r="C15" s="26" t="inlineStr">
        <is>
          <t>强制性</t>
        </is>
      </c>
      <c r="D15" s="23" t="n">
        <v>2</v>
      </c>
      <c r="E15" s="27" t="n"/>
      <c r="F15" s="28" t="n"/>
      <c r="G15" s="28" t="n"/>
      <c r="H15" s="29">
        <f>IF(E15="No Aplica",0,D15)</f>
        <v/>
      </c>
      <c r="I15" s="29">
        <f>IF(E15="Cumple",D15,IF(E15="Cumple Parcialmente",D15*0.5,IF(E15="No Cumple",0,0)))</f>
        <v/>
      </c>
    </row>
    <row r="16" ht="36" customHeight="1" s="18">
      <c r="A16" s="23" t="inlineStr">
        <is>
          <t>SOP-14</t>
        </is>
      </c>
      <c r="B16" s="22" t="inlineStr">
        <is>
          <t>Soporte dedicado: Account Manager y gerente técnico (TAM) asignados a la cuenta Claro, con reuniones de seguimiento mensuales.</t>
        </is>
      </c>
      <c r="C16" s="26" t="inlineStr">
        <is>
          <t>强制性</t>
        </is>
      </c>
      <c r="D16" s="23" t="n">
        <v>2</v>
      </c>
      <c r="E16" s="27" t="n"/>
      <c r="F16" s="28" t="n"/>
      <c r="G16" s="28" t="n"/>
      <c r="H16" s="29">
        <f>IF(E16="No Aplica",0,D16)</f>
        <v/>
      </c>
      <c r="I16" s="29">
        <f>IF(E16="Cumple",D16,IF(E16="Cumple Parcialmente",D16*0.5,IF(E16="No Cumple",0,0)))</f>
        <v/>
      </c>
    </row>
    <row r="17" ht="36" customHeight="1" s="18">
      <c r="A17" s="23" t="inlineStr">
        <is>
          <t>SOP-15</t>
        </is>
      </c>
      <c r="B17" s="22" t="inlineStr">
        <is>
          <t>Capacidad del L2/L3 local en República Dominicana o región Caribe. Indique ubicación del soporte y esquema de contingencia.</t>
        </is>
      </c>
      <c r="C17" s="27" t="inlineStr">
        <is>
          <t>期望性</t>
        </is>
      </c>
      <c r="D17" s="23" t="n">
        <v>2</v>
      </c>
      <c r="E17" s="27" t="n"/>
      <c r="F17" s="28" t="n"/>
      <c r="G17" s="28" t="n"/>
      <c r="H17" s="29">
        <f>IF(E17="No Aplica",0,D17)</f>
        <v/>
      </c>
      <c r="I17" s="29">
        <f>IF(E17="Cumple",D17,IF(E17="Cumple Parcialmente",D17*0.5,IF(E17="No Cumple",0,0)))</f>
        <v/>
      </c>
    </row>
    <row r="18"/>
    <row r="19" ht="25.5" customHeight="1" s="18">
      <c r="A19" s="30" t="inlineStr">
        <is>
          <t>摘要</t>
        </is>
      </c>
      <c r="B19" s="19" t="inlineStr">
        <is>
          <t>Total requerimientos / Peso total / Peso efectivo / Puntos obtenidos / % Cumplimiento de la sección</t>
        </is>
      </c>
      <c r="C19" s="23">
        <f>15</f>
        <v/>
      </c>
      <c r="D19" s="23">
        <f>SUM(D3:D17)</f>
        <v/>
      </c>
      <c r="E19" s="31" t="inlineStr">
        <is>
          <t>有效权重:</t>
        </is>
      </c>
      <c r="F19" s="23">
        <f>SUM(H3:H17)</f>
        <v/>
      </c>
      <c r="G19" s="32" t="inlineStr">
        <is>
          <t>合规率:</t>
        </is>
      </c>
      <c r="H19" s="33">
        <f>IFERROR(SUM(I3:I17)/SUM(H3:H17),0)</f>
        <v/>
      </c>
    </row>
  </sheetData>
  <mergeCells count="1">
    <mergeCell ref="A1:I1"/>
  </mergeCells>
  <conditionalFormatting sqref="E3:E17">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1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1.xml><?xml version="1.0" encoding="utf-8"?>
<worksheet xmlns="http://schemas.openxmlformats.org/spreadsheetml/2006/main">
  <sheetPr>
    <outlinePr summaryBelow="1" summaryRight="1"/>
    <pageSetUpPr/>
  </sheetPr>
  <dimension ref="A1:I29"/>
  <sheetViews>
    <sheetView showGridLines="0" zoomScaleNormal="100" workbookViewId="0">
      <pane ySplit="3" topLeftCell="A4"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10. 质保</t>
        </is>
      </c>
    </row>
    <row r="2" ht="30" customHeight="1" s="18">
      <c r="A2" s="11" t="inlineStr">
        <is>
          <t>Nota: Especifique plazos por modelo y condiciones del proceso de reclamo de garantía.</t>
        </is>
      </c>
      <c r="B2" s="34" t="n"/>
      <c r="C2" s="34" t="n"/>
      <c r="D2" s="34" t="n"/>
      <c r="E2" s="34" t="n"/>
      <c r="F2" s="34" t="n"/>
      <c r="G2" s="34" t="n"/>
      <c r="H2" s="34" t="n"/>
      <c r="I2" s="34" t="n"/>
    </row>
    <row r="3" ht="31.5" customHeight="1" s="18">
      <c r="A3" s="1" t="inlineStr">
        <is>
          <t>编号</t>
        </is>
      </c>
      <c r="B3" s="1" t="inlineStr">
        <is>
          <t>要求</t>
        </is>
      </c>
      <c r="C3" s="1" t="inlineStr">
        <is>
          <t>关键性</t>
        </is>
      </c>
      <c r="D3" s="1" t="inlineStr">
        <is>
          <t>权重</t>
        </is>
      </c>
      <c r="E3" s="1" t="inlineStr">
        <is>
          <t>合规级别</t>
        </is>
      </c>
      <c r="F3" s="1" t="inlineStr">
        <is>
          <t>评论/依据</t>
        </is>
      </c>
      <c r="G3" s="1" t="inlineStr">
        <is>
          <t>参考文档(文件/页码/章节)</t>
        </is>
      </c>
      <c r="H3" s="1" t="inlineStr">
        <is>
          <t>有效权重</t>
        </is>
      </c>
      <c r="I3" s="1" t="inlineStr">
        <is>
          <t>获得分数</t>
        </is>
      </c>
    </row>
    <row r="4" ht="49.5" customHeight="1" s="18">
      <c r="A4" s="23" t="inlineStr">
        <is>
          <t>GAR-01</t>
        </is>
      </c>
      <c r="B4" s="22" t="inlineStr">
        <is>
          <t>EL CONTRATISTA garantiza que los Bienes suministrados a LA EMPRESA serán de la calidad y clase descritas en las especificaciones de la Orden de Bienes o en los anexos del Contrato, y estarán libres de defectos de fabricación que impidan o disminuyan el uso para el cual fueron adquiridos. (Cláusula 9.1 del Contrato).</t>
        </is>
      </c>
      <c r="C4" s="26" t="inlineStr">
        <is>
          <t>强制性</t>
        </is>
      </c>
      <c r="D4" s="23" t="n">
        <v>3</v>
      </c>
      <c r="E4" s="27" t="n"/>
      <c r="F4" s="28" t="n"/>
      <c r="G4" s="28" t="n"/>
      <c r="H4" s="29">
        <f>IF(E4="No Aplica",0,D4)</f>
        <v/>
      </c>
      <c r="I4" s="29">
        <f>IF(E4="Cumple",D4,IF(E4="Cumple Parcialmente",D4*0.5,IF(E4="No Cumple",0,0)))</f>
        <v/>
      </c>
    </row>
    <row r="5" ht="60" customHeight="1" s="18">
      <c r="A5" s="23" t="inlineStr">
        <is>
          <t>GAR-02</t>
        </is>
      </c>
      <c r="B5" s="22" t="inlineStr">
        <is>
          <t>EL CONTRATISTA hará sus mejores esfuerzos para asegurar que todas las garantías otorgadas por los fabricantes sean trasladadas a LA EMPRESA. Entregará copia de cada garantía escrita emitida por el fabricante. Asimismo, EL CONTRATISTA es responsable de los daños causados por embalaje inadecuado. Los costos de embalaje no serán aceptados salvo que estén especificados en la Orden. (Cláusula 9.2 del Contrato).</t>
        </is>
      </c>
      <c r="C5" s="26" t="inlineStr">
        <is>
          <t>强制性</t>
        </is>
      </c>
      <c r="D5" s="23" t="n">
        <v>3</v>
      </c>
      <c r="E5" s="27" t="n"/>
      <c r="F5" s="28" t="n"/>
      <c r="G5" s="28" t="n"/>
      <c r="H5" s="29">
        <f>IF(E5="No Aplica",0,D5)</f>
        <v/>
      </c>
      <c r="I5" s="29">
        <f>IF(E5="Cumple",D5,IF(E5="Cumple Parcialmente",D5*0.5,IF(E5="No Cumple",0,0)))</f>
        <v/>
      </c>
    </row>
    <row r="6" ht="49.5" customHeight="1" s="18">
      <c r="A6" s="23" t="inlineStr">
        <is>
          <t>GAR-03</t>
        </is>
      </c>
      <c r="B6" s="22" t="inlineStr">
        <is>
          <t>EL CONTRATISTA se compromete a cumplir con los términos y condiciones de garantía establecidos en el Anexo IV del Contrato. Declare expresamente su aceptación.</t>
        </is>
      </c>
      <c r="C6" s="26" t="inlineStr">
        <is>
          <t>强制性</t>
        </is>
      </c>
      <c r="D6" s="23" t="n">
        <v>3</v>
      </c>
      <c r="E6" s="27" t="n"/>
      <c r="F6" s="28" t="n"/>
      <c r="G6" s="28" t="n"/>
      <c r="H6" s="29">
        <f>IF(E6="No Aplica",0,D6)</f>
        <v/>
      </c>
      <c r="I6" s="29">
        <f>IF(E6="Cumple",D6,IF(E6="Cumple Parcialmente",D6*0.5,IF(E6="No Cumple",0,0)))</f>
        <v/>
      </c>
    </row>
    <row r="7" ht="60" customHeight="1" s="18">
      <c r="A7" s="23" t="inlineStr">
        <is>
          <t>GAR-04</t>
        </is>
      </c>
      <c r="B7" s="22" t="inlineStr">
        <is>
          <t>Plazo de garantía: salvo que se establezca algo distinto en los anexos del Contrato, la garantía ofrecida por EL CONTRATISTA tendrá una duración mínima de doce (12) meses para cualquier marca de la cual sea fabricante autorizado o distribuidor, contados desde la recepción de los Bienes en el lugar convenido. Indique plazo ofrecido por modelo. (Cláusula 9.3.1 del Contrato).</t>
        </is>
      </c>
      <c r="C7" s="26" t="inlineStr">
        <is>
          <t>强制性</t>
        </is>
      </c>
      <c r="D7" s="23" t="n">
        <v>3</v>
      </c>
      <c r="E7" s="27" t="n"/>
      <c r="F7" s="28" t="n"/>
      <c r="G7" s="28" t="n"/>
      <c r="H7" s="29">
        <f>IF(E7="No Aplica",0,D7)</f>
        <v/>
      </c>
      <c r="I7" s="29">
        <f>IF(E7="Cumple",D7,IF(E7="Cumple Parcialmente",D7*0.5,IF(E7="No Cumple",0,0)))</f>
        <v/>
      </c>
    </row>
    <row r="8" ht="75" customHeight="1" s="18">
      <c r="A8" s="23" t="inlineStr">
        <is>
          <t>GAR-05</t>
        </is>
      </c>
      <c r="B8" s="22" t="inlineStr">
        <is>
          <t>Derecho de rechazo: durante el período de garantía, LA EMPRESA podrá rechazar total o parcialmente, mediante notificación escrita a EL CONTRATISTA conforme al Anexo IV del Contrato, cualquier Bien que no se ajuste a las especificaciones y/o descripciones aplicables contenidas en el Contrato, sus anexos o la Orden. EL CONTRATISTA coordinará y asumirá los costos de recogida de los Bienes y reembolsará a LA EMPRESA el monto correspondiente a la devolución si ya hubiera depositado la factura. (Cláusula 9.3.1 del Contrato).</t>
        </is>
      </c>
      <c r="C8" s="26" t="inlineStr">
        <is>
          <t>强制性</t>
        </is>
      </c>
      <c r="D8" s="23" t="n">
        <v>3</v>
      </c>
      <c r="E8" s="27" t="n"/>
      <c r="F8" s="28" t="n"/>
      <c r="G8" s="28" t="n"/>
      <c r="H8" s="29">
        <f>IF(E8="No Aplica",0,D8)</f>
        <v/>
      </c>
      <c r="I8" s="29">
        <f>IF(E8="Cumple",D8,IF(E8="Cumple Parcialmente",D8*0.5,IF(E8="No Cumple",0,0)))</f>
        <v/>
      </c>
    </row>
    <row r="9" ht="75" customHeight="1" s="18">
      <c r="A9" s="23" t="inlineStr">
        <is>
          <t>GAR-06</t>
        </is>
      </c>
      <c r="B9" s="22" t="inlineStr">
        <is>
          <t>EL CONTRATISTA se compromete a realizar, sin costo adicional para LA EMPRESA y durante el período de garantía, todos los trabajos de mantenimiento correctivo y preventivo necesarios para el correcto funcionamiento de los Bienes, o a reembolsar a opción de LA EMPRESA el precio del trabajo de reparación y/o el costo de los Bienes. Asimismo, realizará sin costo adicional las actualizaciones (upgrades) que desarrolle dentro del período de garantía para los casos aplicables. (Cláusula 9.3.2 del Contrato).</t>
        </is>
      </c>
      <c r="C9" s="26" t="inlineStr">
        <is>
          <t>强制性</t>
        </is>
      </c>
      <c r="D9" s="23" t="n">
        <v>3</v>
      </c>
      <c r="E9" s="27" t="n"/>
      <c r="F9" s="28" t="n"/>
      <c r="G9" s="28" t="n"/>
      <c r="H9" s="29">
        <f>IF(E9="No Aplica",0,D9)</f>
        <v/>
      </c>
      <c r="I9" s="29">
        <f>IF(E9="Cumple",D9,IF(E9="Cumple Parcialmente",D9*0.5,IF(E9="No Cumple",0,0)))</f>
        <v/>
      </c>
    </row>
    <row r="10" ht="60" customHeight="1" s="18">
      <c r="A10" s="23" t="inlineStr">
        <is>
          <t>GAR-07</t>
        </is>
      </c>
      <c r="B10" s="22" t="inlineStr">
        <is>
          <t>EL CONTRATISTA deberá contar con representante local que responda o sirva de soporte y resolución de incidencias ante fallas o averías de los Bienes adquiridos por LA EMPRESA. De no contar con presencia local, deberá poner a disposición de LA EMPRESA personal técnico para identificar causas y resolver fallas. Indique modelo de soporte local propuesto. (Cláusula 9.4 del Contrato).</t>
        </is>
      </c>
      <c r="C10" s="26" t="inlineStr">
        <is>
          <t>强制性</t>
        </is>
      </c>
      <c r="D10" s="23" t="n">
        <v>3</v>
      </c>
      <c r="E10" s="27" t="n"/>
      <c r="F10" s="28" t="n"/>
      <c r="G10" s="28" t="n"/>
      <c r="H10" s="29">
        <f>IF(E10="No Aplica",0,D10)</f>
        <v/>
      </c>
      <c r="I10" s="29">
        <f>IF(E10="Cumple",D10,IF(E10="Cumple Parcialmente",D10*0.5,IF(E10="No Cumple",0,0)))</f>
        <v/>
      </c>
    </row>
    <row r="11" ht="60" customHeight="1" s="18">
      <c r="A11" s="23" t="inlineStr">
        <is>
          <t>GAR-08</t>
        </is>
      </c>
      <c r="B11" s="22" t="inlineStr">
        <is>
          <t>EL CONTRATISTA debe disponer de repuestos para los Bienes vendidos a LA EMPRESA de manera que pueda dar respuesta oportuna a la operación y a sus clientes. De no contar con repuestos en inventario, deberá negociar con el fabricante un tiempo de envío que no afecte la operación ni la atención al cliente. Los costos de entrega de los equipos de reemplazo por garantía serán cubiertos por EL CONTRATISTA. (Cláusula 9.5 del Contrato).</t>
        </is>
      </c>
      <c r="C11" s="26" t="inlineStr">
        <is>
          <t>强制性</t>
        </is>
      </c>
      <c r="D11" s="23" t="n">
        <v>3</v>
      </c>
      <c r="E11" s="27" t="n"/>
      <c r="F11" s="28" t="n"/>
      <c r="G11" s="28" t="n"/>
      <c r="H11" s="29">
        <f>IF(E11="No Aplica",0,D11)</f>
        <v/>
      </c>
      <c r="I11" s="29">
        <f>IF(E11="Cumple",D11,IF(E11="Cumple Parcialmente",D11*0.5,IF(E11="No Cumple",0,0)))</f>
        <v/>
      </c>
    </row>
    <row r="12" ht="60" customHeight="1" s="18">
      <c r="A12" s="23" t="inlineStr">
        <is>
          <t>GAR-09</t>
        </is>
      </c>
      <c r="B12" s="22" t="inlineStr">
        <is>
          <t>Cuando los Bienes adquiridos sean materiales para reventa a clientes o equipos utilizados para prestarles servicio, EL CONTRATISTA se compromete a entregar con cada Orden un mínimo del tres por ciento (3%) adicional para ser mantenido como repuesto en sus bodegas y reemplazar a los clientes que reporten fallas o averías durante el período de garantía. (Cláusula 9.6 del Contrato).</t>
        </is>
      </c>
      <c r="C12" s="26" t="inlineStr">
        <is>
          <t>强制性</t>
        </is>
      </c>
      <c r="D12" s="23" t="n">
        <v>3</v>
      </c>
      <c r="E12" s="27" t="n"/>
      <c r="F12" s="28" t="n"/>
      <c r="G12" s="28" t="n"/>
      <c r="H12" s="29">
        <f>IF(E12="No Aplica",0,D12)</f>
        <v/>
      </c>
      <c r="I12" s="29">
        <f>IF(E12="Cumple",D12,IF(E12="Cumple Parcialmente",D12*0.5,IF(E12="No Cumple",0,0)))</f>
        <v/>
      </c>
    </row>
    <row r="13" ht="49.5" customHeight="1" s="18">
      <c r="A13" s="23" t="inlineStr">
        <is>
          <t>GAR-10</t>
        </is>
      </c>
      <c r="B13" s="22" t="inlineStr">
        <is>
          <t>Ciclo de vida de los equipos: EL CONTRATISTA es responsable de notificar con al menos doce (12) meses de anticipación la salida de circulación de los equipos y el ciclo de vida de los Bienes vendidos a LA EMPRESA. (Cláusula 9.7 del Contrato).</t>
        </is>
      </c>
      <c r="C13" s="26" t="inlineStr">
        <is>
          <t>强制性</t>
        </is>
      </c>
      <c r="D13" s="23" t="n">
        <v>3</v>
      </c>
      <c r="E13" s="27" t="n"/>
      <c r="F13" s="28" t="n"/>
      <c r="G13" s="28" t="n"/>
      <c r="H13" s="29">
        <f>IF(E13="No Aplica",0,D13)</f>
        <v/>
      </c>
      <c r="I13" s="29">
        <f>IF(E13="Cumple",D13,IF(E13="Cumple Parcialmente",D13*0.5,IF(E13="No Cumple",0,0)))</f>
        <v/>
      </c>
    </row>
    <row r="14" ht="49.5" customHeight="1" s="18">
      <c r="A14" s="23" t="inlineStr">
        <is>
          <t>GAR-11</t>
        </is>
      </c>
      <c r="B14" s="22" t="inlineStr">
        <is>
          <t>Si por cualquier motivo EL CONTRATISTA decide retirarse del negocio o discontinuar el soporte de los Bienes, se compromete a entregar la documentación técnica relativa a los Bienes vendidos a LA EMPRESA, sin costo adicional para esta última. (Cláusula 9.8 del Contrato).</t>
        </is>
      </c>
      <c r="C14" s="26" t="inlineStr">
        <is>
          <t>强制性</t>
        </is>
      </c>
      <c r="D14" s="23" t="n">
        <v>3</v>
      </c>
      <c r="E14" s="27" t="n"/>
      <c r="F14" s="28" t="n"/>
      <c r="G14" s="28" t="n"/>
      <c r="H14" s="29">
        <f>IF(E14="No Aplica",0,D14)</f>
        <v/>
      </c>
      <c r="I14" s="29">
        <f>IF(E14="Cumple",D14,IF(E14="Cumple Parcialmente",D14*0.5,IF(E14="No Cumple",0,0)))</f>
        <v/>
      </c>
    </row>
    <row r="15" ht="60" customHeight="1" s="18">
      <c r="A15" s="23" t="inlineStr">
        <is>
          <t>GAR-12</t>
        </is>
      </c>
      <c r="B15" s="22" t="inlineStr">
        <is>
          <t>En caso de discontinuación de los Bienes, EL CONTRATISTA continuará suministrando repuestos o reservas durante el período de garantía de la última Orden de Bienes colocada. Si no pudiera proveer los repuestos o reservas, deberá poner a disposición de LA EMPRESA todos los planos y/o datos técnicos necesarios para adquirir los repuestos de otras fuentes. (Cláusula 9.8.1 del Contrato).</t>
        </is>
      </c>
      <c r="C15" s="26" t="inlineStr">
        <is>
          <t>强制性</t>
        </is>
      </c>
      <c r="D15" s="23" t="n">
        <v>3</v>
      </c>
      <c r="E15" s="27" t="n"/>
      <c r="F15" s="28" t="n"/>
      <c r="G15" s="28" t="n"/>
      <c r="H15" s="29">
        <f>IF(E15="No Aplica",0,D15)</f>
        <v/>
      </c>
      <c r="I15" s="29">
        <f>IF(E15="Cumple",D15,IF(E15="Cumple Parcialmente",D15*0.5,IF(E15="No Cumple",0,0)))</f>
        <v/>
      </c>
    </row>
    <row r="16" ht="49.5" customHeight="1" s="18">
      <c r="A16" s="23" t="inlineStr">
        <is>
          <t>GAR-13</t>
        </is>
      </c>
      <c r="B16" s="22" t="inlineStr">
        <is>
          <t>Garantía extendida opcional: describa alternativas de extensión de garantía (3, 5, 7 años) y condiciones comerciales de cada opción.</t>
        </is>
      </c>
      <c r="C16" s="27" t="inlineStr">
        <is>
          <t>期望性</t>
        </is>
      </c>
      <c r="D16" s="23" t="n">
        <v>2</v>
      </c>
      <c r="E16" s="27" t="n"/>
      <c r="F16" s="28" t="n"/>
      <c r="G16" s="28" t="n"/>
      <c r="H16" s="29">
        <f>IF(E16="No Aplica",0,D16)</f>
        <v/>
      </c>
      <c r="I16" s="29">
        <f>IF(E16="Cumple",D16,IF(E16="Cumple Parcialmente",D16*0.5,IF(E16="No Cumple",0,0)))</f>
        <v/>
      </c>
    </row>
    <row r="17" ht="49.5" customHeight="1" s="18">
      <c r="A17" s="23" t="inlineStr">
        <is>
          <t>GAR-14</t>
        </is>
      </c>
      <c r="B17" s="22" t="inlineStr">
        <is>
          <t>Cobertura detallada de la garantía sobre los Bienes: defectos de fabricación, fallas de firmware, fallas del módulo de comunicación, batería interna, display y componentes electrónicos. Describa alcance específico por modelo.</t>
        </is>
      </c>
      <c r="C17" s="26" t="inlineStr">
        <is>
          <t>强制性</t>
        </is>
      </c>
      <c r="D17" s="23" t="n">
        <v>3</v>
      </c>
      <c r="E17" s="27" t="n"/>
      <c r="F17" s="28" t="n"/>
      <c r="G17" s="28" t="n"/>
      <c r="H17" s="29">
        <f>IF(E17="No Aplica",0,D17)</f>
        <v/>
      </c>
      <c r="I17" s="29">
        <f>IF(E17="Cumple",D17,IF(E17="Cumple Parcialmente",D17*0.5,IF(E17="No Cumple",0,0)))</f>
        <v/>
      </c>
    </row>
    <row r="18" ht="49.5" customHeight="1" s="18">
      <c r="A18" s="23" t="inlineStr">
        <is>
          <t>GAR-15</t>
        </is>
      </c>
      <c r="B18" s="22" t="inlineStr">
        <is>
          <t>Exclusiones de la garantía: el proveedor debe detallarlas explícitamente (vandalismo, descargas atmosféricas, sabotaje externo, mal uso debidamente documentado, fuerza mayor).</t>
        </is>
      </c>
      <c r="C18" s="26" t="inlineStr">
        <is>
          <t>强制性</t>
        </is>
      </c>
      <c r="D18" s="23" t="n">
        <v>2</v>
      </c>
      <c r="E18" s="27" t="n"/>
      <c r="F18" s="28" t="n"/>
      <c r="G18" s="28" t="n"/>
      <c r="H18" s="29">
        <f>IF(E18="No Aplica",0,D18)</f>
        <v/>
      </c>
      <c r="I18" s="29">
        <f>IF(E18="Cumple",D18,IF(E18="Cumple Parcialmente",D18*0.5,IF(E18="No Cumple",0,0)))</f>
        <v/>
      </c>
    </row>
    <row r="19" ht="49.5" customHeight="1" s="18">
      <c r="A19" s="23" t="inlineStr">
        <is>
          <t>GAR-16</t>
        </is>
      </c>
      <c r="B19" s="22" t="inlineStr">
        <is>
          <t>Proceso de reclamo de garantía: canales de reporte, tiempos de evaluación y dictamen, logística de envío/retorno, costo de envío y manejo asumido por EL CONTRATISTA, notificación escrita a LA EMPRESA conforme al Anexo IV.</t>
        </is>
      </c>
      <c r="C19" s="26" t="inlineStr">
        <is>
          <t>强制性</t>
        </is>
      </c>
      <c r="D19" s="23" t="n">
        <v>3</v>
      </c>
      <c r="E19" s="27" t="n"/>
      <c r="F19" s="28" t="n"/>
      <c r="G19" s="28" t="n"/>
      <c r="H19" s="29">
        <f>IF(E19="No Aplica",0,D19)</f>
        <v/>
      </c>
      <c r="I19" s="29">
        <f>IF(E19="Cumple",D19,IF(E19="Cumple Parcialmente",D19*0.5,IF(E19="No Cumple",0,0)))</f>
        <v/>
      </c>
    </row>
    <row r="20" ht="49.5" customHeight="1" s="18">
      <c r="A20" s="23" t="inlineStr">
        <is>
          <t>GAR-17</t>
        </is>
      </c>
      <c r="B20" s="22" t="inlineStr">
        <is>
          <t>Tiempo máximo de reemplazo por garantía: 10 días hábiles desde la confirmación de la falla en el Gran Santo Domingo; 20 días hábiles en el resto del territorio nacional. Indique capacidad de cumplimiento y plan logístico.</t>
        </is>
      </c>
      <c r="C20" s="26" t="inlineStr">
        <is>
          <t>强制性</t>
        </is>
      </c>
      <c r="D20" s="23" t="n">
        <v>3</v>
      </c>
      <c r="E20" s="27" t="n"/>
      <c r="F20" s="28" t="n"/>
      <c r="G20" s="28" t="n"/>
      <c r="H20" s="35">
        <f>IF(E20="No Aplica",0,D20)</f>
        <v/>
      </c>
      <c r="I20" s="29">
        <f>IF(E20="Cumple",D20,IF(E20="Cumple Parcialmente",D20*0.5,IF(E20="No Cumple",0,0)))</f>
        <v/>
      </c>
    </row>
    <row r="21" ht="49.5" customHeight="1" s="18">
      <c r="A21" s="23" t="inlineStr">
        <is>
          <t>GAR-18</t>
        </is>
      </c>
      <c r="B21" s="22" t="inlineStr">
        <is>
          <t>Garantía de la plataforma (software): corrección de bugs sin costo durante la vigencia del contrato; nuevas versiones mayores y menores incluidas sin cargo adicional.</t>
        </is>
      </c>
      <c r="C21" s="26" t="inlineStr">
        <is>
          <t>强制性</t>
        </is>
      </c>
      <c r="D21" s="23" t="n">
        <v>3</v>
      </c>
      <c r="E21" s="27" t="n"/>
      <c r="F21" s="28" t="n"/>
      <c r="G21" s="28" t="n"/>
      <c r="H21" s="29">
        <f>IF(E21="No Aplica",0,D21)</f>
        <v/>
      </c>
      <c r="I21" s="29">
        <f>IF(E21="Cumple",D21,IF(E21="Cumple Parcialmente",D21*0.5,IF(E21="No Cumple",0,0)))</f>
        <v/>
      </c>
    </row>
    <row r="22" ht="49.5" customHeight="1" s="18">
      <c r="A22" s="23" t="inlineStr">
        <is>
          <t>GAR-19</t>
        </is>
      </c>
      <c r="B22" s="22" t="inlineStr">
        <is>
          <t>Garantía sobre la instalación (mano de obra): mínimo 12 meses desde la fecha de instalación, cubriendo retrabajos por causas atribuibles al proveedor.</t>
        </is>
      </c>
      <c r="C22" s="26" t="inlineStr">
        <is>
          <t>强制性</t>
        </is>
      </c>
      <c r="D22" s="23" t="n">
        <v>3</v>
      </c>
      <c r="E22" s="27" t="n"/>
      <c r="F22" s="28" t="n"/>
      <c r="G22" s="28" t="n"/>
      <c r="H22" s="29">
        <f>IF(E22="No Aplica",0,D22)</f>
        <v/>
      </c>
      <c r="I22" s="29">
        <f>IF(E22="Cumple",D22,IF(E22="Cumple Parcialmente",D22*0.5,IF(E22="No Cumple",0,0)))</f>
        <v/>
      </c>
    </row>
    <row r="23" ht="49.5" customHeight="1" s="18">
      <c r="A23" s="23" t="inlineStr">
        <is>
          <t>GAR-20</t>
        </is>
      </c>
      <c r="B23" s="22" t="inlineStr">
        <is>
          <t>Garantía de interoperabilidad: EL CONTRATISTA garantiza que la plataforma mantendrá compatibilidad con los dispositivos ya desplegados durante toda la vigencia del contrato.</t>
        </is>
      </c>
      <c r="C23" s="26" t="inlineStr">
        <is>
          <t>强制性</t>
        </is>
      </c>
      <c r="D23" s="23" t="n">
        <v>3</v>
      </c>
      <c r="E23" s="27" t="n"/>
      <c r="F23" s="28" t="n"/>
      <c r="G23" s="28" t="n"/>
      <c r="H23" s="29">
        <f>IF(E23="No Aplica",0,D23)</f>
        <v/>
      </c>
      <c r="I23" s="29">
        <f>IF(E23="Cumple",D23,IF(E23="Cumple Parcialmente",D23*0.5,IF(E23="No Cumple",0,0)))</f>
        <v/>
      </c>
    </row>
    <row r="24" ht="49.5" customHeight="1" s="18">
      <c r="A24" s="23" t="inlineStr">
        <is>
          <t>GAR-21</t>
        </is>
      </c>
      <c r="B24" s="22" t="inlineStr">
        <is>
          <t>Tasa de falla esperada (AFR - Annualized Failure Rate): indique AFR comprometido en el contrato por tipo de medidor y esquema de penalidades si se excede.</t>
        </is>
      </c>
      <c r="C24" s="26" t="inlineStr">
        <is>
          <t>强制性</t>
        </is>
      </c>
      <c r="D24" s="23" t="n">
        <v>3</v>
      </c>
      <c r="E24" s="27" t="n"/>
      <c r="F24" s="28" t="n"/>
      <c r="G24" s="28" t="n"/>
      <c r="H24" s="29">
        <f>IF(E24="No Aplica",0,D24)</f>
        <v/>
      </c>
      <c r="I24" s="29">
        <f>IF(E24="Cumple",D24,IF(E24="Cumple Parcialmente",D24*0.5,IF(E24="No Cumple",0,0)))</f>
        <v/>
      </c>
    </row>
    <row r="25" ht="49.5" customHeight="1" s="18">
      <c r="A25" s="23" t="inlineStr">
        <is>
          <t>GAR-22</t>
        </is>
      </c>
      <c r="B25" s="22" t="inlineStr">
        <is>
          <t>Certificación de cumplimiento RoHS y WEEE de los dispositivos. Responsabilidad ambiental de EL CONTRATISTA en la disposición final de dispositivos retirados.</t>
        </is>
      </c>
      <c r="C25" s="27" t="inlineStr">
        <is>
          <t>期望性</t>
        </is>
      </c>
      <c r="D25" s="23" t="n">
        <v>2</v>
      </c>
      <c r="E25" s="27" t="n"/>
      <c r="F25" s="28" t="n"/>
      <c r="G25" s="28" t="n"/>
      <c r="H25" s="29">
        <f>IF(E25="No Aplica",0,D25)</f>
        <v/>
      </c>
      <c r="I25" s="29">
        <f>IF(E25="Cumple",D25,IF(E25="Cumple Parcialmente",D25*0.5,IF(E25="No Cumple",0,0)))</f>
        <v/>
      </c>
    </row>
    <row r="26" ht="60" customHeight="1" s="18">
      <c r="A26" s="23" t="inlineStr">
        <is>
          <t>GAR-23</t>
        </is>
      </c>
      <c r="B26" s="22" t="inlineStr">
        <is>
          <t>Póliza de Responsabilidad Civil de EL CONTRATISTA vigente durante toda la ejecución del contrato, con cobertura mínima de USD 500,000 (quinientos mil dólares estadounidenses) anuales. Debe cubrir daños a personas y a la propiedad derivados de las actividades de instalación, mantenimiento y operación en premisa del cliente final. Adjunte copia de la póliza vigente e indique compañía aseguradora, cobertura, deducibles y exclusiones.</t>
        </is>
      </c>
      <c r="C26" s="26" t="inlineStr">
        <is>
          <t>强制性</t>
        </is>
      </c>
      <c r="D26" s="23" t="n">
        <v>3</v>
      </c>
      <c r="E26" s="27" t="n"/>
      <c r="F26" s="28" t="n"/>
      <c r="G26" s="28" t="n"/>
      <c r="H26" s="29">
        <f>IF(E26="No Aplica",0,D26)</f>
        <v/>
      </c>
      <c r="I26" s="29">
        <f>IF(E26="Cumple",D26,IF(E26="Cumple Parcialmente",D26*0.5,IF(E26="No Cumple",0,0)))</f>
        <v/>
      </c>
    </row>
    <row r="27" ht="49.5" customHeight="1" s="18">
      <c r="A27" s="23" t="inlineStr">
        <is>
          <t>GAR-24</t>
        </is>
      </c>
      <c r="B27" s="22" t="inlineStr">
        <is>
          <t>Garantía bancaria (o póliza de fianza) de fiel cumplimiento del contrato, vigente durante toda la ejecución, con monto mínimo equivalente al 10% del valor total del contrato. Indique entidad emisora, monto, forma de constitución y plazo.</t>
        </is>
      </c>
      <c r="C27" s="26" t="inlineStr">
        <is>
          <t>强制性</t>
        </is>
      </c>
      <c r="D27" s="23" t="n">
        <v>3</v>
      </c>
      <c r="E27" s="27" t="n"/>
      <c r="F27" s="28" t="n"/>
      <c r="G27" s="28" t="n"/>
      <c r="H27" s="29">
        <f>IF(E27="No Aplica",0,D27)</f>
        <v/>
      </c>
      <c r="I27" s="29">
        <f>IF(E27="Cumple",D27,IF(E27="Cumple Parcialmente",D27*0.5,IF(E27="No Cumple",0,0)))</f>
        <v/>
      </c>
    </row>
    <row r="28"/>
    <row r="29" ht="27.75" customHeight="1" s="18">
      <c r="A29" s="30" t="inlineStr">
        <is>
          <t>摘要</t>
        </is>
      </c>
      <c r="B29" s="19" t="inlineStr">
        <is>
          <t>Total requerimientos / Peso total / Peso efectivo / Puntos obtenidos / % Cumplimiento de la sección</t>
        </is>
      </c>
      <c r="C29" s="23" t="n">
        <v>24</v>
      </c>
      <c r="D29" s="23">
        <f>SUM(D4:D27)</f>
        <v/>
      </c>
      <c r="E29" s="31" t="inlineStr">
        <is>
          <t>有效权重:</t>
        </is>
      </c>
      <c r="F29" s="23">
        <f>SUM(H4:H27)</f>
        <v/>
      </c>
      <c r="G29" s="32" t="inlineStr">
        <is>
          <t>合规率:</t>
        </is>
      </c>
      <c r="H29" s="33">
        <f>IFERROR(SUM(I4:I27)/SUM(H4:H27),0)</f>
        <v/>
      </c>
    </row>
  </sheetData>
  <mergeCells count="2">
    <mergeCell ref="A1:I1"/>
    <mergeCell ref="A2:I2"/>
  </mergeCells>
  <conditionalFormatting sqref="E4:E17">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conditionalFormatting sqref="E4:E18">
    <cfRule type="expression" priority="6" dxfId="0">
      <formula>$E4="Cumple"</formula>
    </cfRule>
    <cfRule type="expression" priority="7" dxfId="2">
      <formula>$E4="Cumple Parcialmente"</formula>
    </cfRule>
    <cfRule type="expression" priority="8" dxfId="3">
      <formula>$E4="No Cumple"</formula>
    </cfRule>
    <cfRule type="expression" priority="9" dxfId="4">
      <formula>$E4="No Aplica"</formula>
    </cfRule>
  </conditionalFormatting>
  <conditionalFormatting sqref="E4:E27">
    <cfRule type="expression" priority="10" dxfId="0">
      <formula>$E4="Cumple"</formula>
    </cfRule>
    <cfRule type="expression" priority="11" dxfId="2">
      <formula>$E4="Cumple Parcialmente"</formula>
    </cfRule>
    <cfRule type="expression" priority="12" dxfId="3">
      <formula>$E4="No Cumple"</formula>
    </cfRule>
    <cfRule type="expression" priority="13" dxfId="4">
      <formula>$E4="No Aplica"</formula>
    </cfRule>
  </conditionalFormatting>
  <dataValidations count="1">
    <dataValidation sqref="E4:E2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2.xml><?xml version="1.0" encoding="utf-8"?>
<worksheet xmlns="http://schemas.openxmlformats.org/spreadsheetml/2006/main">
  <sheetPr>
    <outlinePr summaryBelow="1" summaryRight="1"/>
    <pageSetUpPr/>
  </sheetPr>
  <dimension ref="A1:I13"/>
  <sheetViews>
    <sheetView showGridLines="0" zoomScaleNormal="100" workbookViewId="0">
      <pane ySplit="2" topLeftCell="A3"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11. 培训和文档</t>
        </is>
      </c>
    </row>
    <row r="2" ht="31.5" customHeight="1" s="18">
      <c r="A2" s="1" t="inlineStr">
        <is>
          <t>编号</t>
        </is>
      </c>
      <c r="B2" s="1" t="inlineStr">
        <is>
          <t>要求</t>
        </is>
      </c>
      <c r="C2" s="1" t="inlineStr">
        <is>
          <t>关键性</t>
        </is>
      </c>
      <c r="D2" s="1" t="inlineStr">
        <is>
          <t>权重</t>
        </is>
      </c>
      <c r="E2" s="1" t="inlineStr">
        <is>
          <t>合规级别</t>
        </is>
      </c>
      <c r="F2" s="1" t="inlineStr">
        <is>
          <t>评论/依据</t>
        </is>
      </c>
      <c r="G2" s="1" t="inlineStr">
        <is>
          <t>参考文档(文件/页码/章节)</t>
        </is>
      </c>
      <c r="H2" s="1" t="inlineStr">
        <is>
          <t>有效权重</t>
        </is>
      </c>
      <c r="I2" s="1" t="inlineStr">
        <is>
          <t>获得分数</t>
        </is>
      </c>
    </row>
    <row r="3" ht="36" customHeight="1" s="18">
      <c r="A3" s="23" t="inlineStr">
        <is>
          <t>CAP-01</t>
        </is>
      </c>
      <c r="B3" s="22" t="inlineStr">
        <is>
          <t>Plan de capacitación técnica para personal de Claro (operación, administración, integración, seguridad). Indique horas, modalidad y contenido.</t>
        </is>
      </c>
      <c r="C3" s="26" t="inlineStr">
        <is>
          <t>强制性</t>
        </is>
      </c>
      <c r="D3" s="23" t="n">
        <v>3</v>
      </c>
      <c r="E3" s="27" t="n"/>
      <c r="F3" s="28" t="n"/>
      <c r="G3" s="28" t="n"/>
      <c r="H3" s="29">
        <f>IF(E3="No Aplica",0,D3)</f>
        <v/>
      </c>
      <c r="I3" s="29">
        <f>IF(E3="Cumple",D3,IF(E3="Cumple Parcialmente",D3*0.5,IF(E3="No Cumple",0,0)))</f>
        <v/>
      </c>
    </row>
    <row r="4" ht="36" customHeight="1" s="18">
      <c r="A4" s="23" t="inlineStr">
        <is>
          <t>CAP-02</t>
        </is>
      </c>
      <c r="B4" s="22" t="inlineStr">
        <is>
          <t>Capacitación para personal operativo (mesa de servicio, primer nivel, supervisión). Modalidad presencial en sitio en Santo Domingo.</t>
        </is>
      </c>
      <c r="C4" s="26" t="inlineStr">
        <is>
          <t>强制性</t>
        </is>
      </c>
      <c r="D4" s="23" t="n">
        <v>2</v>
      </c>
      <c r="E4" s="27" t="n"/>
      <c r="F4" s="28" t="n"/>
      <c r="G4" s="28" t="n"/>
      <c r="H4" s="29">
        <f>IF(E4="No Aplica",0,D4)</f>
        <v/>
      </c>
      <c r="I4" s="29">
        <f>IF(E4="Cumple",D4,IF(E4="Cumple Parcialmente",D4*0.5,IF(E4="No Cumple",0,0)))</f>
        <v/>
      </c>
    </row>
    <row r="5" ht="36" customHeight="1" s="18">
      <c r="A5" s="23" t="inlineStr">
        <is>
          <t>CAP-03</t>
        </is>
      </c>
      <c r="B5" s="22" t="inlineStr">
        <is>
          <t>Material de capacitación en español: manuales, videos, laboratorio de pruebas, ambiente sandbox.</t>
        </is>
      </c>
      <c r="C5" s="26" t="inlineStr">
        <is>
          <t>强制性</t>
        </is>
      </c>
      <c r="D5" s="23" t="n">
        <v>2</v>
      </c>
      <c r="E5" s="27" t="n"/>
      <c r="F5" s="28" t="n"/>
      <c r="G5" s="28" t="n"/>
      <c r="H5" s="29">
        <f>IF(E5="No Aplica",0,D5)</f>
        <v/>
      </c>
      <c r="I5" s="29">
        <f>IF(E5="Cumple",D5,IF(E5="Cumple Parcialmente",D5*0.5,IF(E5="No Cumple",0,0)))</f>
        <v/>
      </c>
    </row>
    <row r="6" ht="36" customHeight="1" s="18">
      <c r="A6" s="23" t="inlineStr">
        <is>
          <t>CAP-04</t>
        </is>
      </c>
      <c r="B6" s="22" t="inlineStr">
        <is>
          <t>Certificaciones para personal Claro: el proveedor debe emitir constancias/certificados al personal capacitado.</t>
        </is>
      </c>
      <c r="C6" s="26" t="inlineStr">
        <is>
          <t>强制性</t>
        </is>
      </c>
      <c r="D6" s="23" t="n">
        <v>2</v>
      </c>
      <c r="E6" s="27" t="n"/>
      <c r="F6" s="28" t="n"/>
      <c r="G6" s="28" t="n"/>
      <c r="H6" s="29">
        <f>IF(E6="No Aplica",0,D6)</f>
        <v/>
      </c>
      <c r="I6" s="29">
        <f>IF(E6="Cumple",D6,IF(E6="Cumple Parcialmente",D6*0.5,IF(E6="No Cumple",0,0)))</f>
        <v/>
      </c>
    </row>
    <row r="7" ht="36" customHeight="1" s="18">
      <c r="A7" s="23" t="inlineStr">
        <is>
          <t>CAP-05</t>
        </is>
      </c>
      <c r="B7" s="22" t="inlineStr">
        <is>
          <t>Entrega de documentación técnica: arquitectura, manual de administración, manual de operación, manual de API, guía de troubleshooting.</t>
        </is>
      </c>
      <c r="C7" s="26" t="inlineStr">
        <is>
          <t>强制性</t>
        </is>
      </c>
      <c r="D7" s="23" t="n">
        <v>3</v>
      </c>
      <c r="E7" s="27" t="n"/>
      <c r="F7" s="28" t="n"/>
      <c r="G7" s="28" t="n"/>
      <c r="H7" s="29">
        <f>IF(E7="No Aplica",0,D7)</f>
        <v/>
      </c>
      <c r="I7" s="29">
        <f>IF(E7="Cumple",D7,IF(E7="Cumple Parcialmente",D7*0.5,IF(E7="No Cumple",0,0)))</f>
        <v/>
      </c>
    </row>
    <row r="8" ht="36" customHeight="1" s="18">
      <c r="A8" s="23" t="inlineStr">
        <is>
          <t>CAP-06</t>
        </is>
      </c>
      <c r="B8" s="22" t="inlineStr">
        <is>
          <t>Entrega de documentación de dispositivo: ficha técnica, manual de instalación, diagramas, hojas de seguridad.</t>
        </is>
      </c>
      <c r="C8" s="26" t="inlineStr">
        <is>
          <t>强制性</t>
        </is>
      </c>
      <c r="D8" s="23" t="n">
        <v>2</v>
      </c>
      <c r="E8" s="27" t="n"/>
      <c r="F8" s="28" t="n"/>
      <c r="G8" s="28" t="n"/>
      <c r="H8" s="29">
        <f>IF(E8="No Aplica",0,D8)</f>
        <v/>
      </c>
      <c r="I8" s="29">
        <f>IF(E8="Cumple",D8,IF(E8="Cumple Parcialmente",D8*0.5,IF(E8="No Cumple",0,0)))</f>
        <v/>
      </c>
    </row>
    <row r="9" ht="36" customHeight="1" s="18">
      <c r="A9" s="23" t="inlineStr">
        <is>
          <t>CAP-07</t>
        </is>
      </c>
      <c r="B9" s="22" t="inlineStr">
        <is>
          <t>Plan de knowledge transfer (KT) para asegurar continuidad operativa en Claro al término del contrato.</t>
        </is>
      </c>
      <c r="C9" s="26" t="inlineStr">
        <is>
          <t>强制性</t>
        </is>
      </c>
      <c r="D9" s="23" t="n">
        <v>2</v>
      </c>
      <c r="E9" s="27" t="n"/>
      <c r="F9" s="28" t="n"/>
      <c r="G9" s="28" t="n"/>
      <c r="H9" s="29">
        <f>IF(E9="No Aplica",0,D9)</f>
        <v/>
      </c>
      <c r="I9" s="29">
        <f>IF(E9="Cumple",D9,IF(E9="Cumple Parcialmente",D9*0.5,IF(E9="No Cumple",0,0)))</f>
        <v/>
      </c>
    </row>
    <row r="10" ht="36" customHeight="1" s="18">
      <c r="A10" s="23" t="inlineStr">
        <is>
          <t>CAP-08</t>
        </is>
      </c>
      <c r="B10" s="22" t="inlineStr">
        <is>
          <t>Base de conocimiento (KB) online actualizada, con búsqueda, acceso para usuarios de Claro.</t>
        </is>
      </c>
      <c r="C10" s="27" t="inlineStr">
        <is>
          <t>期望性</t>
        </is>
      </c>
      <c r="D10" s="23" t="n">
        <v>1</v>
      </c>
      <c r="E10" s="27" t="n"/>
      <c r="F10" s="28" t="n"/>
      <c r="G10" s="28" t="n"/>
      <c r="H10" s="29">
        <f>IF(E10="No Aplica",0,D10)</f>
        <v/>
      </c>
      <c r="I10" s="29">
        <f>IF(E10="Cumple",D10,IF(E10="Cumple Parcialmente",D10*0.5,IF(E10="No Cumple",0,0)))</f>
        <v/>
      </c>
    </row>
    <row r="11" ht="36" customHeight="1" s="18">
      <c r="A11" s="23" t="inlineStr">
        <is>
          <t>CAP-09</t>
        </is>
      </c>
      <c r="B11" s="22" t="inlineStr">
        <is>
          <t>Capacitación de refresco anual sin costo adicional para el personal de Claro.</t>
        </is>
      </c>
      <c r="C11" s="26" t="inlineStr">
        <is>
          <t>强制性</t>
        </is>
      </c>
      <c r="D11" s="23" t="n">
        <v>2</v>
      </c>
      <c r="E11" s="27" t="n"/>
      <c r="F11" s="28" t="n"/>
      <c r="G11" s="28" t="n"/>
      <c r="H11" s="29">
        <f>IF(E11="No Aplica",0,D11)</f>
        <v/>
      </c>
      <c r="I11" s="29">
        <f>IF(E11="Cumple",D11,IF(E11="Cumple Parcialmente",D11*0.5,IF(E11="No Cumple",0,0)))</f>
        <v/>
      </c>
    </row>
    <row r="12"/>
    <row r="13" ht="25.5" customHeight="1" s="18">
      <c r="A13" s="30" t="inlineStr">
        <is>
          <t>摘要</t>
        </is>
      </c>
      <c r="B13" s="19" t="inlineStr">
        <is>
          <t>Total requerimientos / Peso total / Peso efectivo / Puntos obtenidos / % Cumplimiento de la sección</t>
        </is>
      </c>
      <c r="C13" s="23">
        <f>9</f>
        <v/>
      </c>
      <c r="D13" s="23">
        <f>SUM(D3:D11)</f>
        <v/>
      </c>
      <c r="E13" s="31" t="inlineStr">
        <is>
          <t>有效权重:</t>
        </is>
      </c>
      <c r="F13" s="23">
        <f>SUM(H3:H11)</f>
        <v/>
      </c>
      <c r="G13" s="32" t="inlineStr">
        <is>
          <t>合规率:</t>
        </is>
      </c>
      <c r="H13" s="33">
        <f>IFERROR(SUM(I3:I11)/SUM(H3:H11),0)</f>
        <v/>
      </c>
    </row>
  </sheetData>
  <mergeCells count="1">
    <mergeCell ref="A1:I1"/>
  </mergeCells>
  <conditionalFormatting sqref="E3:E11">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11"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3.xml><?xml version="1.0" encoding="utf-8"?>
<worksheet xmlns="http://schemas.openxmlformats.org/spreadsheetml/2006/main">
  <sheetPr>
    <outlinePr summaryBelow="1" summaryRight="1"/>
    <pageSetUpPr/>
  </sheetPr>
  <dimension ref="A1:I22"/>
  <sheetViews>
    <sheetView showGridLines="0" zoomScaleNormal="100" workbookViewId="0">
      <pane ySplit="2" topLeftCell="A3"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12. 商业和财务模型</t>
        </is>
      </c>
    </row>
    <row r="2" ht="31.5" customHeight="1" s="18">
      <c r="A2" s="1" t="inlineStr">
        <is>
          <t>编号</t>
        </is>
      </c>
      <c r="B2" s="1" t="inlineStr">
        <is>
          <t>要求</t>
        </is>
      </c>
      <c r="C2" s="1" t="inlineStr">
        <is>
          <t>关键性</t>
        </is>
      </c>
      <c r="D2" s="1" t="inlineStr">
        <is>
          <t>权重</t>
        </is>
      </c>
      <c r="E2" s="1" t="inlineStr">
        <is>
          <t>合规级别</t>
        </is>
      </c>
      <c r="F2" s="1" t="inlineStr">
        <is>
          <t>评论/依据</t>
        </is>
      </c>
      <c r="G2" s="1" t="inlineStr">
        <is>
          <t>参考文档(文件/页码/章节)</t>
        </is>
      </c>
      <c r="H2" s="1" t="inlineStr">
        <is>
          <t>有效权重</t>
        </is>
      </c>
      <c r="I2" s="1" t="inlineStr">
        <is>
          <t>获得分数</t>
        </is>
      </c>
    </row>
    <row r="3" ht="36" customHeight="1" s="18">
      <c r="A3" s="23" t="inlineStr">
        <is>
          <t>COM-01</t>
        </is>
      </c>
      <c r="B3" s="22" t="inlineStr">
        <is>
          <t>Modelo comercial propuesto: CAPEX (adquisición de equipos), OPEX (suscripción), híbrido. Detalle cada componente.</t>
        </is>
      </c>
      <c r="C3" s="26" t="inlineStr">
        <is>
          <t>强制性</t>
        </is>
      </c>
      <c r="D3" s="23" t="n">
        <v>3</v>
      </c>
      <c r="E3" s="27" t="n"/>
      <c r="F3" s="28" t="n"/>
      <c r="G3" s="28" t="n"/>
      <c r="H3" s="29">
        <f>IF(E3="No Aplica",0,D3)</f>
        <v/>
      </c>
      <c r="I3" s="29">
        <f>IF(E3="Cumple",D3,IF(E3="Cumple Parcialmente",D3*0.5,IF(E3="No Cumple",0,0)))</f>
        <v/>
      </c>
    </row>
    <row r="4" ht="36" customHeight="1" s="18">
      <c r="A4" s="23" t="inlineStr">
        <is>
          <t>COM-02</t>
        </is>
      </c>
      <c r="B4" s="22" t="inlineStr">
        <is>
          <t>Precio unitario de dispositivos por modelo (USD) en modalidad CAPEX, con escalas de volumen y vigencia.</t>
        </is>
      </c>
      <c r="C4" s="26" t="inlineStr">
        <is>
          <t>强制性</t>
        </is>
      </c>
      <c r="D4" s="23" t="n">
        <v>3</v>
      </c>
      <c r="E4" s="27" t="n"/>
      <c r="F4" s="28" t="n"/>
      <c r="G4" s="28" t="n"/>
      <c r="H4" s="29">
        <f>IF(E4="No Aplica",0,D4)</f>
        <v/>
      </c>
      <c r="I4" s="29">
        <f>IF(E4="Cumple",D4,IF(E4="Cumple Parcialmente",D4*0.5,IF(E4="No Cumple",0,0)))</f>
        <v/>
      </c>
    </row>
    <row r="5" ht="36" customHeight="1" s="18">
      <c r="A5" s="23" t="inlineStr">
        <is>
          <t>COM-03</t>
        </is>
      </c>
      <c r="B5" s="22" t="inlineStr">
        <is>
          <t>Tarifa mensual por dispositivo gestionado en modalidad OPEX/suscripción (USD/dispositivo/mes), con escalas por volumen.</t>
        </is>
      </c>
      <c r="C5" s="26" t="inlineStr">
        <is>
          <t>强制性</t>
        </is>
      </c>
      <c r="D5" s="23" t="n">
        <v>3</v>
      </c>
      <c r="E5" s="27" t="n"/>
      <c r="F5" s="28" t="n"/>
      <c r="G5" s="28" t="n"/>
      <c r="H5" s="29">
        <f>IF(E5="No Aplica",0,D5)</f>
        <v/>
      </c>
      <c r="I5" s="29">
        <f>IF(E5="Cumple",D5,IF(E5="Cumple Parcialmente",D5*0.5,IF(E5="No Cumple",0,0)))</f>
        <v/>
      </c>
    </row>
    <row r="6" ht="36" customHeight="1" s="18">
      <c r="A6" s="23" t="inlineStr">
        <is>
          <t>COM-04</t>
        </is>
      </c>
      <c r="B6" s="22" t="inlineStr">
        <is>
          <t>Costo de la plataforma: modalidad (licenciamiento perpetuo, suscripción por tenant, por dispositivo). Detalle.</t>
        </is>
      </c>
      <c r="C6" s="26" t="inlineStr">
        <is>
          <t>强制性</t>
        </is>
      </c>
      <c r="D6" s="23" t="n">
        <v>3</v>
      </c>
      <c r="E6" s="27" t="n"/>
      <c r="F6" s="28" t="n"/>
      <c r="G6" s="28" t="n"/>
      <c r="H6" s="29">
        <f>IF(E6="No Aplica",0,D6)</f>
        <v/>
      </c>
      <c r="I6" s="29">
        <f>IF(E6="Cumple",D6,IF(E6="Cumple Parcialmente",D6*0.5,IF(E6="No Cumple",0,0)))</f>
        <v/>
      </c>
    </row>
    <row r="7" ht="36" customHeight="1" s="18">
      <c r="A7" s="23" t="inlineStr">
        <is>
          <t>COM-05</t>
        </is>
      </c>
      <c r="B7" s="22" t="inlineStr">
        <is>
          <t>Costo de instalación por tipo de medidor y por zona geográfica (urbana metropolitana, urbana provincial, rural). Incluya logística.</t>
        </is>
      </c>
      <c r="C7" s="26" t="inlineStr">
        <is>
          <t>强制性</t>
        </is>
      </c>
      <c r="D7" s="23" t="n">
        <v>3</v>
      </c>
      <c r="E7" s="27" t="n"/>
      <c r="F7" s="28" t="n"/>
      <c r="G7" s="28" t="n"/>
      <c r="H7" s="29">
        <f>IF(E7="No Aplica",0,D7)</f>
        <v/>
      </c>
      <c r="I7" s="29">
        <f>IF(E7="Cumple",D7,IF(E7="Cumple Parcialmente",D7*0.5,IF(E7="No Cumple",0,0)))</f>
        <v/>
      </c>
    </row>
    <row r="8" ht="36" customHeight="1" s="18">
      <c r="A8" s="23" t="inlineStr">
        <is>
          <t>COM-06</t>
        </is>
      </c>
      <c r="B8" s="22" t="inlineStr">
        <is>
          <t>Costo de servicios profesionales iniciales: implementación, integración, personalización, capacitación. Desglose por fase.</t>
        </is>
      </c>
      <c r="C8" s="26" t="inlineStr">
        <is>
          <t>强制性</t>
        </is>
      </c>
      <c r="D8" s="23" t="n">
        <v>3</v>
      </c>
      <c r="E8" s="27" t="n"/>
      <c r="F8" s="28" t="n"/>
      <c r="G8" s="28" t="n"/>
      <c r="H8" s="29">
        <f>IF(E8="No Aplica",0,D8)</f>
        <v/>
      </c>
      <c r="I8" s="29">
        <f>IF(E8="Cumple",D8,IF(E8="Cumple Parcialmente",D8*0.5,IF(E8="No Cumple",0,0)))</f>
        <v/>
      </c>
    </row>
    <row r="9" ht="36" customHeight="1" s="18">
      <c r="A9" s="23" t="inlineStr">
        <is>
          <t>COM-07</t>
        </is>
      </c>
      <c r="B9" s="22" t="inlineStr">
        <is>
          <t>Esquema de financiamiento de equipos: plazos, tasas, moneda, garantías. Indique si el proveedor lo ofrece directo o vía terceros.</t>
        </is>
      </c>
      <c r="C9" s="27" t="inlineStr">
        <is>
          <t>期望性</t>
        </is>
      </c>
      <c r="D9" s="23" t="n">
        <v>2</v>
      </c>
      <c r="E9" s="27" t="n"/>
      <c r="F9" s="28" t="n"/>
      <c r="G9" s="28" t="n"/>
      <c r="H9" s="29">
        <f>IF(E9="No Aplica",0,D9)</f>
        <v/>
      </c>
      <c r="I9" s="29">
        <f>IF(E9="Cumple",D9,IF(E9="Cumple Parcialmente",D9*0.5,IF(E9="No Cumple",0,0)))</f>
        <v/>
      </c>
    </row>
    <row r="10" ht="36" customHeight="1" s="18">
      <c r="A10" s="23" t="inlineStr">
        <is>
          <t>COM-08</t>
        </is>
      </c>
      <c r="B10" s="22" t="inlineStr">
        <is>
          <t>Condiciones de pago: plazo, moneda (USD), forma de pago, anticipos requeridos.</t>
        </is>
      </c>
      <c r="C10" s="26" t="inlineStr">
        <is>
          <t>强制性</t>
        </is>
      </c>
      <c r="D10" s="23" t="n">
        <v>2</v>
      </c>
      <c r="E10" s="27" t="n"/>
      <c r="F10" s="28" t="n"/>
      <c r="G10" s="28" t="n"/>
      <c r="H10" s="29">
        <f>IF(E10="No Aplica",0,D10)</f>
        <v/>
      </c>
      <c r="I10" s="29">
        <f>IF(E10="Cumple",D10,IF(E10="Cumple Parcialmente",D10*0.5,IF(E10="No Cumple",0,0)))</f>
        <v/>
      </c>
    </row>
    <row r="11" ht="36" customHeight="1" s="18">
      <c r="A11" s="23" t="inlineStr">
        <is>
          <t>COM-09</t>
        </is>
      </c>
      <c r="B11" s="22" t="inlineStr">
        <is>
          <t>Política de ajuste de precios en el tiempo: indexación, fórmula de revisión, periodicidad.</t>
        </is>
      </c>
      <c r="C11" s="26" t="inlineStr">
        <is>
          <t>强制性</t>
        </is>
      </c>
      <c r="D11" s="23" t="n">
        <v>2</v>
      </c>
      <c r="E11" s="27" t="n"/>
      <c r="F11" s="28" t="n"/>
      <c r="G11" s="28" t="n"/>
      <c r="H11" s="29">
        <f>IF(E11="No Aplica",0,D11)</f>
        <v/>
      </c>
      <c r="I11" s="29">
        <f>IF(E11="Cumple",D11,IF(E11="Cumple Parcialmente",D11*0.5,IF(E11="No Cumple",0,0)))</f>
        <v/>
      </c>
    </row>
    <row r="12" ht="36" customHeight="1" s="18">
      <c r="A12" s="23" t="inlineStr">
        <is>
          <t>COM-10</t>
        </is>
      </c>
      <c r="B12" s="22" t="inlineStr">
        <is>
          <t>Vigencia de la oferta: mínimo 90 días calendario desde la entrega.</t>
        </is>
      </c>
      <c r="C12" s="26" t="inlineStr">
        <is>
          <t>强制性</t>
        </is>
      </c>
      <c r="D12" s="23" t="n">
        <v>3</v>
      </c>
      <c r="E12" s="27" t="n"/>
      <c r="F12" s="28" t="n"/>
      <c r="G12" s="28" t="n"/>
      <c r="H12" s="29">
        <f>IF(E12="No Aplica",0,D12)</f>
        <v/>
      </c>
      <c r="I12" s="29">
        <f>IF(E12="Cumple",D12,IF(E12="Cumple Parcialmente",D12*0.5,IF(E12="No Cumple",0,0)))</f>
        <v/>
      </c>
    </row>
    <row r="13" ht="36" customHeight="1" s="18">
      <c r="A13" s="23" t="inlineStr">
        <is>
          <t>COM-11</t>
        </is>
      </c>
      <c r="B13" s="22" t="inlineStr">
        <is>
          <t>Modelo de remuneración por proyecto de instalación masiva: precio unitario, por hito, mixto. Proponga esquema.</t>
        </is>
      </c>
      <c r="C13" s="26" t="inlineStr">
        <is>
          <t>强制性</t>
        </is>
      </c>
      <c r="D13" s="23" t="n">
        <v>3</v>
      </c>
      <c r="E13" s="27" t="n"/>
      <c r="F13" s="28" t="n"/>
      <c r="G13" s="28" t="n"/>
      <c r="H13" s="29">
        <f>IF(E13="No Aplica",0,D13)</f>
        <v/>
      </c>
      <c r="I13" s="29">
        <f>IF(E13="Cumple",D13,IF(E13="Cumple Parcialmente",D13*0.5,IF(E13="No Cumple",0,0)))</f>
        <v/>
      </c>
    </row>
    <row r="14" ht="36" customHeight="1" s="18">
      <c r="A14" s="23" t="inlineStr">
        <is>
          <t>COM-12</t>
        </is>
      </c>
      <c r="B14" s="22" t="inlineStr">
        <is>
          <t>Matriz RACI del proyecto: roles y responsabilidades claras entre proveedor, Claro y cliente final.</t>
        </is>
      </c>
      <c r="C14" s="26" t="inlineStr">
        <is>
          <t>强制性</t>
        </is>
      </c>
      <c r="D14" s="23" t="n">
        <v>2</v>
      </c>
      <c r="E14" s="27" t="n"/>
      <c r="F14" s="28" t="n"/>
      <c r="G14" s="28" t="n"/>
      <c r="H14" s="29">
        <f>IF(E14="No Aplica",0,D14)</f>
        <v/>
      </c>
      <c r="I14" s="29">
        <f>IF(E14="Cumple",D14,IF(E14="Cumple Parcialmente",D14*0.5,IF(E14="No Cumple",0,0)))</f>
        <v/>
      </c>
    </row>
    <row r="15" ht="36" customHeight="1" s="18">
      <c r="A15" s="23" t="inlineStr">
        <is>
          <t>COM-13</t>
        </is>
      </c>
      <c r="B15" s="22" t="inlineStr">
        <is>
          <t>Presentación de propuesta en dólares estadounidenses (USD). Desglose de impuestos por separado.</t>
        </is>
      </c>
      <c r="C15" s="26" t="inlineStr">
        <is>
          <t>强制性</t>
        </is>
      </c>
      <c r="D15" s="23" t="n">
        <v>3</v>
      </c>
      <c r="E15" s="27" t="n"/>
      <c r="F15" s="28" t="n"/>
      <c r="G15" s="28" t="n"/>
      <c r="H15" s="29">
        <f>IF(E15="No Aplica",0,D15)</f>
        <v/>
      </c>
      <c r="I15" s="29">
        <f>IF(E15="Cumple",D15,IF(E15="Cumple Parcialmente",D15*0.5,IF(E15="No Cumple",0,0)))</f>
        <v/>
      </c>
    </row>
    <row r="16" ht="36" customHeight="1" s="18">
      <c r="A16" s="23" t="inlineStr">
        <is>
          <t>COM-14</t>
        </is>
      </c>
      <c r="B16" s="22" t="inlineStr">
        <is>
          <t>Capacidad del proveedor para facturar a Claro desde una entidad local dominicana o soportar la operación comercial local.</t>
        </is>
      </c>
      <c r="C16" s="26" t="inlineStr">
        <is>
          <t>强制性</t>
        </is>
      </c>
      <c r="D16" s="23" t="n">
        <v>2</v>
      </c>
      <c r="E16" s="27" t="n"/>
      <c r="F16" s="28" t="n"/>
      <c r="G16" s="28" t="n"/>
      <c r="H16" s="29">
        <f>IF(E16="No Aplica",0,D16)</f>
        <v/>
      </c>
      <c r="I16" s="29">
        <f>IF(E16="Cumple",D16,IF(E16="Cumple Parcialmente",D16*0.5,IF(E16="No Cumple",0,0)))</f>
        <v/>
      </c>
    </row>
    <row r="17" ht="36" customHeight="1" s="18">
      <c r="A17" s="23" t="inlineStr">
        <is>
          <t>COM-15</t>
        </is>
      </c>
      <c r="B17" s="22" t="inlineStr">
        <is>
          <t>Cláusulas de salida del contrato: condiciones, penalidades, continuidad del servicio durante transición, obligaciones de reversibilidad.</t>
        </is>
      </c>
      <c r="C17" s="26" t="inlineStr">
        <is>
          <t>强制性</t>
        </is>
      </c>
      <c r="D17" s="23" t="n">
        <v>3</v>
      </c>
      <c r="E17" s="27" t="n"/>
      <c r="F17" s="28" t="n"/>
      <c r="G17" s="28" t="n"/>
      <c r="H17" s="29">
        <f>IF(E17="No Aplica",0,D17)</f>
        <v/>
      </c>
      <c r="I17" s="29">
        <f>IF(E17="Cumple",D17,IF(E17="Cumple Parcialmente",D17*0.5,IF(E17="No Cumple",0,0)))</f>
        <v/>
      </c>
    </row>
    <row r="18" ht="36" customHeight="1" s="18">
      <c r="A18" s="23" t="inlineStr">
        <is>
          <t>COM-16</t>
        </is>
      </c>
      <c r="B18" s="22" t="inlineStr">
        <is>
          <t>Propiedad intelectual: declaración de propiedad de la data, licenciamiento de la plataforma, derechos residuales post-contrato.</t>
        </is>
      </c>
      <c r="C18" s="26" t="inlineStr">
        <is>
          <t>强制性</t>
        </is>
      </c>
      <c r="D18" s="23" t="n">
        <v>3</v>
      </c>
      <c r="E18" s="27" t="n"/>
      <c r="F18" s="28" t="n"/>
      <c r="G18" s="28" t="n"/>
      <c r="H18" s="29">
        <f>IF(E18="No Aplica",0,D18)</f>
        <v/>
      </c>
      <c r="I18" s="29">
        <f>IF(E18="Cumple",D18,IF(E18="Cumple Parcialmente",D18*0.5,IF(E18="No Cumple",0,0)))</f>
        <v/>
      </c>
    </row>
    <row r="19" ht="36" customHeight="1" s="18">
      <c r="A19" s="23" t="inlineStr">
        <is>
          <t>COM-17</t>
        </is>
      </c>
      <c r="B19" s="22" t="inlineStr">
        <is>
          <t>Cumplimiento con el Acuerdo de Confidencialidad (NDA) previo a la presentación de la propuesta.</t>
        </is>
      </c>
      <c r="C19" s="26" t="inlineStr">
        <is>
          <t>强制性</t>
        </is>
      </c>
      <c r="D19" s="23" t="n">
        <v>3</v>
      </c>
      <c r="E19" s="27" t="n"/>
      <c r="F19" s="28" t="n"/>
      <c r="G19" s="28" t="n"/>
      <c r="H19" s="29">
        <f>IF(E19="No Aplica",0,D19)</f>
        <v/>
      </c>
      <c r="I19" s="29">
        <f>IF(E19="Cumple",D19,IF(E19="Cumple Parcialmente",D19*0.5,IF(E19="No Cumple",0,0)))</f>
        <v/>
      </c>
    </row>
    <row r="20" ht="36" customHeight="1" s="18">
      <c r="A20" s="23" t="inlineStr">
        <is>
          <t>COM-18</t>
        </is>
      </c>
      <c r="B20" s="22" t="inlineStr">
        <is>
          <t>Disponibilidad del proveedor para extender la oferta a otras empresas del Grupo América Móvil bajo las mismas condiciones comerciales.</t>
        </is>
      </c>
      <c r="C20" s="27" t="inlineStr">
        <is>
          <t>期望性</t>
        </is>
      </c>
      <c r="D20" s="23" t="n">
        <v>2</v>
      </c>
      <c r="E20" s="27" t="n"/>
      <c r="F20" s="28" t="n"/>
      <c r="G20" s="28" t="n"/>
      <c r="H20" s="29">
        <f>IF(E20="No Aplica",0,D20)</f>
        <v/>
      </c>
      <c r="I20" s="29">
        <f>IF(E20="Cumple",D20,IF(E20="Cumple Parcialmente",D20*0.5,IF(E20="No Cumple",0,0)))</f>
        <v/>
      </c>
    </row>
    <row r="21"/>
    <row r="22" ht="25.5" customHeight="1" s="18">
      <c r="A22" s="30" t="inlineStr">
        <is>
          <t>摘要</t>
        </is>
      </c>
      <c r="B22" s="19" t="inlineStr">
        <is>
          <t>Total requerimientos / Peso total / Peso efectivo / Puntos obtenidos / % Cumplimiento de la sección</t>
        </is>
      </c>
      <c r="C22" s="23">
        <f>18</f>
        <v/>
      </c>
      <c r="D22" s="23">
        <f>SUM(D3:D20)</f>
        <v/>
      </c>
      <c r="E22" s="31" t="inlineStr">
        <is>
          <t>有效权重:</t>
        </is>
      </c>
      <c r="F22" s="23">
        <f>SUM(H3:H20)</f>
        <v/>
      </c>
      <c r="G22" s="32" t="inlineStr">
        <is>
          <t>合规率:</t>
        </is>
      </c>
      <c r="H22" s="33">
        <f>IFERROR(SUM(I3:I20)/SUM(H3:H20),0)</f>
        <v/>
      </c>
    </row>
  </sheetData>
  <mergeCells count="1">
    <mergeCell ref="A1:I1"/>
  </mergeCells>
  <conditionalFormatting sqref="E3:E20">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20"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4.xml><?xml version="1.0" encoding="utf-8"?>
<worksheet xmlns="http://schemas.openxmlformats.org/spreadsheetml/2006/main">
  <sheetPr>
    <outlinePr summaryBelow="1" summaryRight="1"/>
    <pageSetUpPr/>
  </sheetPr>
  <dimension ref="A1:H29"/>
  <sheetViews>
    <sheetView showGridLines="0" zoomScaleNormal="100" workbookViewId="0">
      <pane ySplit="3" topLeftCell="A15" activePane="bottomLeft" state="frozen"/>
      <selection pane="bottomLeft" activeCell="N13" sqref="N13"/>
    </sheetView>
  </sheetViews>
  <sheetFormatPr baseColWidth="8" defaultColWidth="8.5703125" defaultRowHeight="14.45"/>
  <cols>
    <col width="4" customWidth="1" style="18" min="1" max="1"/>
    <col width="40" customWidth="1" style="18" min="2" max="2"/>
    <col width="16" customWidth="1" style="18" min="3" max="7"/>
    <col width="18" customWidth="1" style="18" min="8" max="8"/>
  </cols>
  <sheetData>
    <row r="1" ht="27.75" customHeight="1" s="18">
      <c r="A1" s="10" t="inlineStr">
        <is>
          <t>13. VOLÚMENES PROYECTADOS — ÓRDENES DE COMPRA E INSTALACIONES</t>
        </is>
      </c>
    </row>
    <row r="2" ht="49.5" customHeight="1" s="18">
      <c r="A2" s="14" t="inlineStr">
        <is>
          <t>Los volúmenes presentados son una proyección referencial para fines de dimensionamiento de la propuesta del proveedor. No constituyen compromiso de compra por parte de Claro Dominicana. El proveedor debe usar estos volúmenes como base para su modelo de cuadrillas, cronograma, logística y propuesta comercial (ver secciones 8 y 12).</t>
        </is>
      </c>
      <c r="B2" s="34" t="n"/>
      <c r="C2" s="34" t="n"/>
      <c r="D2" s="34" t="n"/>
      <c r="E2" s="34" t="n"/>
      <c r="F2" s="34" t="n"/>
      <c r="G2" s="34" t="n"/>
      <c r="H2" s="34" t="n"/>
    </row>
    <row r="3"/>
    <row r="4" ht="21.75" customHeight="1" s="18">
      <c r="A4" s="8" t="inlineStr">
        <is>
          <t>Proyección de dispositivos por año (unidades)</t>
        </is>
      </c>
    </row>
    <row r="5" ht="31.5" customHeight="1" s="18">
      <c r="A5" s="1" t="n"/>
      <c r="B5" s="1" t="inlineStr">
        <is>
          <t>电表类型</t>
        </is>
      </c>
      <c r="C5" s="1" t="inlineStr">
        <is>
          <t>Año 1</t>
        </is>
      </c>
      <c r="D5" s="1" t="inlineStr">
        <is>
          <t>Año 2</t>
        </is>
      </c>
      <c r="E5" s="1" t="inlineStr">
        <is>
          <t>Año 3</t>
        </is>
      </c>
      <c r="F5" s="1" t="inlineStr">
        <is>
          <t>Año 4</t>
        </is>
      </c>
      <c r="G5" s="1" t="inlineStr">
        <is>
          <t>Año 5</t>
        </is>
      </c>
      <c r="H5" s="1" t="inlineStr">
        <is>
          <t>Total 5 años</t>
        </is>
      </c>
    </row>
    <row r="6" ht="21.75" customHeight="1" s="18">
      <c r="B6" s="24" t="inlineStr">
        <is>
          <t>单相电表</t>
        </is>
      </c>
      <c r="C6" s="36" t="n"/>
      <c r="D6" s="36" t="n"/>
      <c r="E6" s="36" t="n"/>
      <c r="F6" s="36" t="n"/>
      <c r="G6" s="36" t="n"/>
      <c r="H6" s="37">
        <f>IFERROR(SUM(C6:G6),0)</f>
        <v/>
      </c>
    </row>
    <row r="7" ht="21.75" customHeight="1" s="18">
      <c r="B7" s="24" t="inlineStr">
        <is>
          <t>双相电表</t>
        </is>
      </c>
      <c r="C7" s="36" t="n"/>
      <c r="D7" s="36" t="n"/>
      <c r="E7" s="36" t="n"/>
      <c r="F7" s="36" t="n"/>
      <c r="G7" s="36" t="n"/>
      <c r="H7" s="37">
        <f>IFERROR(SUM(C7:G7),0)</f>
        <v/>
      </c>
    </row>
    <row r="8" ht="21.75" customHeight="1" s="18">
      <c r="B8" s="24" t="inlineStr">
        <is>
          <t>三相电表</t>
        </is>
      </c>
      <c r="C8" s="36" t="n"/>
      <c r="D8" s="36" t="n"/>
      <c r="E8" s="36" t="n"/>
      <c r="F8" s="36" t="n"/>
      <c r="G8" s="36" t="n"/>
      <c r="H8" s="37">
        <f>IFERROR(SUM(C8:G8),0)</f>
        <v/>
      </c>
    </row>
    <row r="9" ht="21.75" customHeight="1" s="18">
      <c r="B9" s="24" t="inlineStr">
        <is>
          <t>水表</t>
        </is>
      </c>
      <c r="C9" s="36" t="n"/>
      <c r="D9" s="36" t="n"/>
      <c r="E9" s="36" t="n"/>
      <c r="F9" s="36" t="n"/>
      <c r="G9" s="36" t="n"/>
      <c r="H9" s="37">
        <f>IFERROR(SUM(C9:G9),0)</f>
        <v/>
      </c>
    </row>
    <row r="10" ht="21.75" customHeight="1" s="18">
      <c r="B10" s="24" t="inlineStr">
        <is>
          <t>气表</t>
        </is>
      </c>
      <c r="C10" s="36" t="n"/>
      <c r="D10" s="36" t="n"/>
      <c r="E10" s="36" t="n"/>
      <c r="F10" s="36" t="n"/>
      <c r="G10" s="36" t="n"/>
      <c r="H10" s="37">
        <f>IFERROR(SUM(C10:G10),0)</f>
        <v/>
      </c>
    </row>
    <row r="11" ht="24" customHeight="1" s="18">
      <c r="B11" s="38" t="inlineStr">
        <is>
          <t>总计</t>
        </is>
      </c>
      <c r="C11" s="39">
        <f>SUM(C6:C10)</f>
        <v/>
      </c>
      <c r="D11" s="39">
        <f>SUM(D6:D10)</f>
        <v/>
      </c>
      <c r="E11" s="39">
        <f>SUM(E6:E10)</f>
        <v/>
      </c>
      <c r="F11" s="39">
        <f>SUM(F6:F10)</f>
        <v/>
      </c>
      <c r="G11" s="39">
        <f>SUM(G6:G10)</f>
        <v/>
      </c>
      <c r="H11" s="39">
        <f>SUM(H6:H10)</f>
        <v/>
      </c>
    </row>
    <row r="12"/>
    <row r="13" ht="21.75" customHeight="1" s="18">
      <c r="A13" s="8" t="inlineStr">
        <is>
          <t>Distribución geográfica estimada del despliegue</t>
        </is>
      </c>
    </row>
    <row r="14" ht="31.5" customHeight="1" s="18">
      <c r="A14" s="1" t="n"/>
      <c r="B14" s="1" t="inlineStr">
        <is>
          <t>地理区域</t>
        </is>
      </c>
      <c r="C14" s="1" t="inlineStr">
        <is>
          <t>% del total</t>
        </is>
      </c>
      <c r="D14" s="1" t="inlineStr">
        <is>
          <t>Comentarios</t>
        </is>
      </c>
      <c r="E14" s="1" t="n"/>
      <c r="F14" s="1" t="n"/>
      <c r="G14" s="1" t="n"/>
      <c r="H14" s="1" t="n"/>
    </row>
    <row r="15" ht="27.6" customHeight="1" s="18">
      <c r="B15" s="24" t="inlineStr">
        <is>
          <t>Gran Santo Domingo (Distrito Nacional + SDE + SDO + SDN)</t>
        </is>
      </c>
      <c r="C15" s="40" t="n"/>
      <c r="D15" s="13" t="n"/>
      <c r="E15" s="34" t="n"/>
      <c r="F15" s="34" t="n"/>
      <c r="G15" s="34" t="n"/>
      <c r="H15" s="34" t="n"/>
    </row>
    <row r="16" ht="21.75" customHeight="1" s="18">
      <c r="B16" s="24" t="inlineStr">
        <is>
          <t>圣地亚哥和Cibao地区</t>
        </is>
      </c>
      <c r="C16" s="40" t="n"/>
      <c r="D16" s="13" t="n"/>
      <c r="E16" s="34" t="n"/>
      <c r="F16" s="34" t="n"/>
      <c r="G16" s="34" t="n"/>
      <c r="H16" s="34" t="n"/>
    </row>
    <row r="17" ht="31.5" customHeight="1" s="18">
      <c r="B17" s="24" t="inlineStr">
        <is>
          <t>Región Este (La Altagracia, La Romana, San Pedro)</t>
        </is>
      </c>
      <c r="C17" s="40" t="n"/>
      <c r="D17" s="13" t="n"/>
      <c r="E17" s="34" t="n"/>
      <c r="F17" s="34" t="n"/>
      <c r="G17" s="34" t="n"/>
      <c r="H17" s="34" t="n"/>
    </row>
    <row r="18" ht="38.1" customHeight="1" s="18">
      <c r="B18" s="24" t="inlineStr">
        <is>
          <t>Región Sur (San Cristóbal, Peravia, Azua, Barahona, otros)</t>
        </is>
      </c>
      <c r="C18" s="40" t="n"/>
      <c r="D18" s="13" t="n"/>
      <c r="E18" s="34" t="n"/>
      <c r="F18" s="34" t="n"/>
      <c r="G18" s="34" t="n"/>
      <c r="H18" s="34" t="n"/>
    </row>
    <row r="19" ht="21.75" customHeight="1" s="18">
      <c r="B19" s="24" t="inlineStr">
        <is>
          <t>西北和边境地区</t>
        </is>
      </c>
      <c r="C19" s="40" t="n"/>
      <c r="D19" s="13" t="n"/>
      <c r="E19" s="34" t="n"/>
      <c r="F19" s="34" t="n"/>
      <c r="G19" s="34" t="n"/>
      <c r="H19" s="34" t="n"/>
    </row>
    <row r="20" ht="21.75" customHeight="1" s="18">
      <c r="B20" s="24" t="inlineStr">
        <is>
          <t>Otras provincias / zonas rurales</t>
        </is>
      </c>
      <c r="C20" s="40" t="n"/>
      <c r="D20" s="13" t="n"/>
      <c r="E20" s="34" t="n"/>
      <c r="F20" s="34" t="n"/>
      <c r="G20" s="34" t="n"/>
      <c r="H20" s="34" t="n"/>
    </row>
    <row r="21"/>
    <row r="22" ht="21.75" customHeight="1" s="18">
      <c r="A22" s="8" t="inlineStr">
        <is>
          <t>Supuestos del proveedor para el dimensionamiento</t>
        </is>
      </c>
    </row>
    <row r="23" ht="36" customHeight="1" s="18">
      <c r="B23" s="21" t="inlineStr">
        <is>
          <t>Cuadrillas base para el Año 1 (cantidad, composición, ubicación):</t>
        </is>
      </c>
      <c r="C23" s="12" t="n"/>
      <c r="D23" s="34" t="n"/>
      <c r="E23" s="34" t="n"/>
      <c r="F23" s="34" t="n"/>
      <c r="G23" s="34" t="n"/>
      <c r="H23" s="34" t="n"/>
    </row>
    <row r="24" ht="36" customHeight="1" s="18">
      <c r="B24" s="21" t="inlineStr">
        <is>
          <t>Throughput mensual comprometido por cuadrilla (medidores/mes):</t>
        </is>
      </c>
      <c r="C24" s="12" t="n"/>
      <c r="D24" s="34" t="n"/>
      <c r="E24" s="34" t="n"/>
      <c r="F24" s="34" t="n"/>
      <c r="G24" s="34" t="n"/>
      <c r="H24" s="34" t="n"/>
    </row>
    <row r="25" ht="36" customHeight="1" s="18">
      <c r="B25" s="21" t="inlineStr">
        <is>
          <t>Curva de ramp-up (mes 1, mes 2, mes 3 hasta velocidad crucero):</t>
        </is>
      </c>
      <c r="C25" s="12" t="n"/>
      <c r="D25" s="34" t="n"/>
      <c r="E25" s="34" t="n"/>
      <c r="F25" s="34" t="n"/>
      <c r="G25" s="34" t="n"/>
      <c r="H25" s="34" t="n"/>
    </row>
    <row r="26" ht="36" customHeight="1" s="18">
      <c r="B26" s="21" t="inlineStr">
        <is>
          <t>Capacidad máxima mensual en velocidad crucero (toda la operación):</t>
        </is>
      </c>
      <c r="C26" s="12" t="n"/>
      <c r="D26" s="34" t="n"/>
      <c r="E26" s="34" t="n"/>
      <c r="F26" s="34" t="n"/>
      <c r="G26" s="34" t="n"/>
      <c r="H26" s="34" t="n"/>
    </row>
    <row r="27" ht="36" customHeight="1" s="18">
      <c r="B27" s="21" t="inlineStr">
        <is>
          <t>Inventario de respaldo mantenido en territorio dominicano (% sobre base instalada):</t>
        </is>
      </c>
      <c r="C27" s="12" t="n"/>
      <c r="D27" s="34" t="n"/>
      <c r="E27" s="34" t="n"/>
      <c r="F27" s="34" t="n"/>
      <c r="G27" s="34" t="n"/>
      <c r="H27" s="34" t="n"/>
    </row>
    <row r="28" ht="36" customHeight="1" s="18">
      <c r="B28" s="21" t="inlineStr">
        <is>
          <t>Tiempo promedio de instalación por tipo de medidor:</t>
        </is>
      </c>
      <c r="C28" s="12" t="n"/>
      <c r="D28" s="34" t="n"/>
      <c r="E28" s="34" t="n"/>
      <c r="F28" s="34" t="n"/>
      <c r="G28" s="34" t="n"/>
      <c r="H28" s="34" t="n"/>
    </row>
    <row r="29" ht="36" customHeight="1" s="18">
      <c r="B29" s="21" t="inlineStr">
        <is>
          <t>Supuestos sobre acceso y condiciones físicas en la premisa del cliente final:</t>
        </is>
      </c>
      <c r="C29" s="12" t="n"/>
      <c r="D29" s="34" t="n"/>
      <c r="E29" s="34" t="n"/>
      <c r="F29" s="34" t="n"/>
      <c r="G29" s="34" t="n"/>
      <c r="H29" s="34" t="n"/>
    </row>
  </sheetData>
  <mergeCells count="18">
    <mergeCell ref="A1:H1"/>
    <mergeCell ref="A4:H4"/>
    <mergeCell ref="C25:H25"/>
    <mergeCell ref="C24:H24"/>
    <mergeCell ref="D20:H20"/>
    <mergeCell ref="D15:H15"/>
    <mergeCell ref="D16:H16"/>
    <mergeCell ref="C28:H28"/>
    <mergeCell ref="C27:H27"/>
    <mergeCell ref="A2:H2"/>
    <mergeCell ref="D19:H19"/>
    <mergeCell ref="C23:H23"/>
    <mergeCell ref="D18:H18"/>
    <mergeCell ref="A13:H13"/>
    <mergeCell ref="C26:H26"/>
    <mergeCell ref="C29:H29"/>
    <mergeCell ref="D17:H17"/>
    <mergeCell ref="A22:H22"/>
  </mergeCells>
  <pageMargins left="0.75" right="0.75" top="1" bottom="1" header="0.511811023622047" footer="0.511811023622047"/>
  <pageSetup orientation="portrait" paperSize="9" horizontalDpi="300" verticalDpi="300"/>
</worksheet>
</file>

<file path=xl/worksheets/sheet15.xml><?xml version="1.0" encoding="utf-8"?>
<worksheet xmlns="http://schemas.openxmlformats.org/spreadsheetml/2006/main">
  <sheetPr>
    <outlinePr summaryBelow="1" summaryRight="1"/>
    <pageSetUpPr/>
  </sheetPr>
  <dimension ref="A1:D28"/>
  <sheetViews>
    <sheetView showGridLines="0" zoomScaleNormal="100" workbookViewId="0">
      <selection activeCell="I10" sqref="I10"/>
    </sheetView>
  </sheetViews>
  <sheetFormatPr baseColWidth="8" defaultColWidth="8.5703125" defaultRowHeight="14.45"/>
  <cols>
    <col width="4" customWidth="1" style="18" min="1" max="1"/>
    <col width="28" customWidth="1" style="18" min="2" max="2"/>
    <col width="62" customWidth="1" style="18" min="3" max="3"/>
    <col width="18" customWidth="1" style="18" min="4" max="4"/>
  </cols>
  <sheetData>
    <row r="1" ht="27.75" customHeight="1" s="18">
      <c r="A1" s="10" t="inlineStr">
        <is>
          <t>14. 评分标准</t>
        </is>
      </c>
    </row>
    <row r="2"/>
    <row r="3" ht="21.75" customHeight="1" s="18">
      <c r="A3" s="8" t="inlineStr">
        <is>
          <t>合规级别到分数的转换</t>
        </is>
      </c>
    </row>
    <row r="4" ht="31.5" customHeight="1" s="18">
      <c r="A4" s="1" t="n"/>
      <c r="B4" s="1" t="inlineStr">
        <is>
          <t>级别</t>
        </is>
      </c>
      <c r="C4" s="1" t="inlineStr">
        <is>
          <t>描述</t>
        </is>
      </c>
      <c r="D4" s="1" t="inlineStr">
        <is>
          <t>因素</t>
        </is>
      </c>
    </row>
    <row r="5" ht="36" customHeight="1" s="18">
      <c r="B5" s="23" t="inlineStr">
        <is>
          <t>完全满足</t>
        </is>
      </c>
      <c r="C5" s="22" t="inlineStr">
        <is>
          <t>La solución cumple totalmente con el requerimiento. Evidencia clara y verificable.</t>
        </is>
      </c>
      <c r="D5" s="23" t="inlineStr">
        <is>
          <t>100%</t>
        </is>
      </c>
    </row>
    <row r="6" ht="36" customHeight="1" s="18">
      <c r="B6" s="23" t="inlineStr">
        <is>
          <t>部分满足</t>
        </is>
      </c>
      <c r="C6" s="22" t="inlineStr">
        <is>
          <t>La solución cumple con limitaciones. El proveedor describe el alcance del cumplimiento y la brecha.</t>
        </is>
      </c>
      <c r="D6" s="23" t="inlineStr">
        <is>
          <t>50%</t>
        </is>
      </c>
    </row>
    <row r="7" ht="36" customHeight="1" s="18">
      <c r="B7" s="23" t="inlineStr">
        <is>
          <t>不满足</t>
        </is>
      </c>
      <c r="C7" s="22" t="inlineStr">
        <is>
          <t>La solución no cumple a la fecha. Si está en roadmap, se indica versión y fecha estimada (no otorga puntos).</t>
        </is>
      </c>
      <c r="D7" s="23" t="inlineStr">
        <is>
          <t>0%</t>
        </is>
      </c>
    </row>
    <row r="8" ht="36" customHeight="1" s="18">
      <c r="B8" s="23" t="inlineStr">
        <is>
          <t>不适用</t>
        </is>
      </c>
      <c r="C8" s="22" t="inlineStr">
        <is>
          <t>El requerimiento no aplica al modelo de solución propuesto (se excluye del denominador).</t>
        </is>
      </c>
      <c r="D8" s="23" t="inlineStr">
        <is>
          <t>—</t>
        </is>
      </c>
    </row>
    <row r="9"/>
    <row r="10" ht="21.75" customHeight="1" s="18">
      <c r="A10" s="8" t="inlineStr">
        <is>
          <t>Pesos por sección (componente técnico-operativo)</t>
        </is>
      </c>
    </row>
    <row r="11" ht="31.5" customHeight="1" s="18">
      <c r="A11" s="1" t="n"/>
      <c r="B11" s="1" t="inlineStr">
        <is>
          <t>Sección</t>
        </is>
      </c>
      <c r="C11" s="1" t="inlineStr">
        <is>
          <t>权重理由</t>
        </is>
      </c>
      <c r="D11" s="1" t="inlineStr">
        <is>
          <t>权重</t>
        </is>
      </c>
    </row>
    <row r="12" ht="36" customHeight="1" s="18">
      <c r="B12" s="24" t="inlineStr">
        <is>
          <t>2. 总体和架构</t>
        </is>
      </c>
      <c r="C12" s="22" t="inlineStr">
        <is>
          <t>Define las bases conceptuales y soporta la evaluación de las demás secciones.</t>
        </is>
      </c>
      <c r="D12" s="41" t="n">
        <v>0.05</v>
      </c>
    </row>
    <row r="13" ht="36" customHeight="1" s="18">
      <c r="B13" s="24" t="inlineStr">
        <is>
          <t>3. 管理平台</t>
        </is>
      </c>
      <c r="C13" s="22" t="inlineStr">
        <is>
          <t>Corazón funcional de la solución; impacta directamente la experiencia operativa de Claro y del cliente final.</t>
        </is>
      </c>
      <c r="D13" s="41" t="n">
        <v>0.15</v>
      </c>
    </row>
    <row r="14" ht="36" customHeight="1" s="18">
      <c r="B14" s="24" t="inlineStr">
        <is>
          <t>4. 测量设备</t>
        </is>
      </c>
      <c r="C14" s="22" t="inlineStr">
        <is>
          <t>Componente físico crítico; determina la calidad de la data, longevidad y TCO.</t>
        </is>
      </c>
      <c r="D14" s="41" t="n">
        <v>0.15</v>
      </c>
    </row>
    <row r="15" ht="36" customHeight="1" s="18">
      <c r="B15" s="24" t="inlineStr">
        <is>
          <t>5. 连接和移动网络</t>
        </is>
      </c>
      <c r="C15" s="22" t="inlineStr">
        <is>
          <t>Conectividad Claro; debe asegurar compatibilidad de bandas, eSIM y bajo consumo.</t>
        </is>
      </c>
      <c r="D15" s="41" t="n">
        <v>0.08</v>
      </c>
    </row>
    <row r="16" ht="36" customHeight="1" s="18">
      <c r="B16" s="24" t="inlineStr">
        <is>
          <t>6. 集成和API</t>
        </is>
      </c>
      <c r="C16" s="22" t="inlineStr">
        <is>
          <t>Habilita la automatización entre sistemas Claro y la plataforma; es crítico para escalar operación.</t>
        </is>
      </c>
      <c r="D16" s="41" t="n">
        <v>0.12</v>
      </c>
    </row>
    <row r="17" ht="36" customHeight="1" s="18">
      <c r="B17" s="24" t="inlineStr">
        <is>
          <t>7. 信息安全</t>
        </is>
      </c>
      <c r="C17" s="22" t="inlineStr">
        <is>
          <t>Protege data sensible del cliente final y mitiga riesgos regulatorios y reputacionales.</t>
        </is>
      </c>
      <c r="D17" s="41" t="n">
        <v>0.12</v>
      </c>
    </row>
    <row r="18" ht="36" customHeight="1" s="18">
      <c r="B18" s="24" t="inlineStr">
        <is>
          <t>8. 现场安装</t>
        </is>
      </c>
      <c r="C18" s="22" t="inlineStr">
        <is>
          <t>Mayor fuente de riesgo operativo y costo; determina la capacidad real de desplegar a escala.</t>
        </is>
      </c>
      <c r="D18" s="41" t="n">
        <v>0.15</v>
      </c>
    </row>
    <row r="19" ht="36" customHeight="1" s="18">
      <c r="B19" s="24" t="inlineStr">
        <is>
          <t>9. Soporte, Mantenimiento y SLA Operativos</t>
        </is>
      </c>
      <c r="C19" s="22" t="inlineStr">
        <is>
          <t>Determina la estabilidad del servicio una vez en producción.</t>
        </is>
      </c>
      <c r="D19" s="41" t="n">
        <v>0.08</v>
      </c>
    </row>
    <row r="20" ht="36" customHeight="1" s="18">
      <c r="B20" s="24" t="inlineStr">
        <is>
          <t>10. 质保</t>
        </is>
      </c>
      <c r="C20" s="22" t="inlineStr">
        <is>
          <t>Cobertura económica ante fallas; complementa el TCO de largo plazo.</t>
        </is>
      </c>
      <c r="D20" s="41" t="n">
        <v>0.05</v>
      </c>
    </row>
    <row r="21" ht="36" customHeight="1" s="18">
      <c r="B21" s="24" t="inlineStr">
        <is>
          <t>11. 培训和文档</t>
        </is>
      </c>
      <c r="C21" s="22" t="inlineStr">
        <is>
          <t>Habilita la autonomía operativa de Claro.</t>
        </is>
      </c>
      <c r="D21" s="41" t="n">
        <v>0.02</v>
      </c>
    </row>
    <row r="22" ht="36" customHeight="1" s="18">
      <c r="B22" s="24" t="inlineStr">
        <is>
          <t>12. 商业和财务模型</t>
        </is>
      </c>
      <c r="C22" s="22" t="inlineStr">
        <is>
          <t>Evalúa solo el cumplimiento formal. El precio se analiza en el componente económico.</t>
        </is>
      </c>
      <c r="D22" s="41" t="n">
        <v>0.03</v>
      </c>
    </row>
    <row r="23" ht="24" customHeight="1" s="18">
      <c r="B23" s="42" t="inlineStr">
        <is>
          <t>技术运营总计</t>
        </is>
      </c>
      <c r="C23" s="43" t="n"/>
      <c r="D23" s="44">
        <f>SUM(D12:D22)</f>
        <v/>
      </c>
    </row>
    <row r="24"/>
    <row r="25" ht="21.75" customHeight="1" s="18">
      <c r="A25" s="8" t="inlineStr">
        <is>
          <t>Ponderación global: técnico-operativo vs económico</t>
        </is>
      </c>
    </row>
    <row r="26" ht="31.5" customHeight="1" s="18">
      <c r="A26" s="1" t="n"/>
      <c r="B26" s="1" t="inlineStr">
        <is>
          <t>Componente</t>
        </is>
      </c>
      <c r="C26" s="1" t="inlineStr">
        <is>
          <t>Base de cálculo</t>
        </is>
      </c>
      <c r="D26" s="1" t="inlineStr">
        <is>
          <t>权重</t>
        </is>
      </c>
    </row>
    <row r="27" ht="30" customHeight="1" s="18">
      <c r="B27" s="24" t="inlineStr">
        <is>
          <t>Técnico-operativo</t>
        </is>
      </c>
      <c r="C27" s="20" t="inlineStr">
        <is>
          <t>Promedio ponderado de % de cumplimiento de las secciones 2–11 (ver matriz).</t>
        </is>
      </c>
      <c r="D27" s="41" t="n">
        <v>0.7</v>
      </c>
    </row>
    <row r="28" ht="30" customHeight="1" s="18">
      <c r="B28" s="24" t="inlineStr">
        <is>
          <t>Económico</t>
        </is>
      </c>
      <c r="C28" s="20" t="inlineStr">
        <is>
          <t>Calculado comparativamente entre ofertas a partir del TCO (CAPEX + OPEX a 5 años). Calculado internamente por Claro.</t>
        </is>
      </c>
      <c r="D28" s="41" t="n">
        <v>0.3</v>
      </c>
    </row>
  </sheetData>
  <mergeCells count="4">
    <mergeCell ref="A1:D1"/>
    <mergeCell ref="A25:D25"/>
    <mergeCell ref="A3:D3"/>
    <mergeCell ref="A10:D10"/>
  </mergeCells>
  <pageMargins left="0.75" right="0.75" top="1" bottom="1" header="0.511811023622047" footer="0.511811023622047"/>
  <pageSetup orientation="portrait" paperSize="9" horizontalDpi="300" verticalDpi="300"/>
</worksheet>
</file>

<file path=xl/worksheets/sheet16.xml><?xml version="1.0" encoding="utf-8"?>
<worksheet xmlns="http://schemas.openxmlformats.org/spreadsheetml/2006/main">
  <sheetPr>
    <outlinePr summaryBelow="1" summaryRight="1"/>
    <pageSetUpPr/>
  </sheetPr>
  <dimension ref="A1:H41"/>
  <sheetViews>
    <sheetView showGridLines="0" zoomScaleNormal="100" workbookViewId="0">
      <pane ySplit="3" topLeftCell="A4" activePane="bottomLeft" state="frozen"/>
      <selection pane="bottomLeft" activeCell="R8" sqref="R8"/>
    </sheetView>
  </sheetViews>
  <sheetFormatPr baseColWidth="8" defaultColWidth="8.5703125" defaultRowHeight="14.45"/>
  <cols>
    <col width="4" customWidth="1" style="18" min="1" max="1"/>
    <col width="44" customWidth="1" style="18" min="2" max="2"/>
    <col width="14" customWidth="1" style="18" min="3" max="4"/>
    <col width="18" customWidth="1" style="18" min="5" max="8"/>
  </cols>
  <sheetData>
    <row r="1" ht="27.75" customHeight="1" s="18">
      <c r="A1" s="10" t="inlineStr">
        <is>
          <t>15. MATRIZ DE EVALUACIÓN — CONSOLIDADO AUTOMÁTICO</t>
        </is>
      </c>
    </row>
    <row r="2" ht="31.5" customHeight="1" s="18">
      <c r="A2" s="14" t="inlineStr">
        <is>
          <t>Esta pestaña consolida automáticamente el resultado de las pestañas 2–12. No edite las celdas con fórmula. Los valores se actualizan al completar las pestañas temáticas.</t>
        </is>
      </c>
      <c r="B2" s="34" t="n"/>
      <c r="C2" s="34" t="n"/>
      <c r="D2" s="34" t="n"/>
      <c r="E2" s="34" t="n"/>
      <c r="F2" s="34" t="n"/>
      <c r="G2" s="34" t="n"/>
      <c r="H2" s="34" t="n"/>
    </row>
    <row r="3"/>
    <row r="4" ht="21.75" customHeight="1" s="18">
      <c r="A4" s="8" t="inlineStr">
        <is>
          <t>各部分技术运营评分</t>
        </is>
      </c>
    </row>
    <row r="5" ht="31.5" customHeight="1" s="18">
      <c r="A5" s="1" t="n"/>
      <c r="B5" s="1" t="inlineStr">
        <is>
          <t>Sección</t>
        </is>
      </c>
      <c r="C5" s="1" t="inlineStr">
        <is>
          <t>要求数</t>
        </is>
      </c>
      <c r="D5" s="1" t="inlineStr">
        <is>
          <t>总权重</t>
        </is>
      </c>
      <c r="E5" s="1" t="inlineStr">
        <is>
          <t>有效权重</t>
        </is>
      </c>
      <c r="F5" s="1" t="inlineStr">
        <is>
          <t>获得分数</t>
        </is>
      </c>
      <c r="G5" s="1" t="inlineStr">
        <is>
          <t>合规率</t>
        </is>
      </c>
      <c r="H5" s="1" t="inlineStr">
        <is>
          <t>加权贡献</t>
        </is>
      </c>
    </row>
    <row r="6" ht="25.5" customHeight="1" s="18">
      <c r="B6" s="24" t="inlineStr">
        <is>
          <t>2. 总体和架构</t>
        </is>
      </c>
      <c r="C6" s="45" t="n">
        <v>13</v>
      </c>
      <c r="D6" s="45">
        <f>SUM('2. General y Arquitectura'!D3:D15)</f>
        <v/>
      </c>
      <c r="E6" s="45">
        <f>SUM('2. General y Arquitectura'!H3:H15)</f>
        <v/>
      </c>
      <c r="F6" s="46">
        <f>SUM('2. General y Arquitectura'!I3:I15)</f>
        <v/>
      </c>
      <c r="G6" s="33">
        <f>IFERROR(F6/E6,0)</f>
        <v/>
      </c>
      <c r="H6" s="47">
        <f>G6*0.05</f>
        <v/>
      </c>
    </row>
    <row r="7" ht="25.5" customHeight="1" s="18">
      <c r="B7" s="24" t="inlineStr">
        <is>
          <t>3. 管理平台</t>
        </is>
      </c>
      <c r="C7" s="45" t="n">
        <v>25</v>
      </c>
      <c r="D7" s="45">
        <f>SUM('3. Plataforma de Gestión'!D4:D28)</f>
        <v/>
      </c>
      <c r="E7" s="45">
        <f>SUM('3. Plataforma de Gestión'!H4:H28)</f>
        <v/>
      </c>
      <c r="F7" s="46">
        <f>SUM('3. Plataforma de Gestión'!I4:I28)</f>
        <v/>
      </c>
      <c r="G7" s="33">
        <f>IFERROR(F7/E7,0)</f>
        <v/>
      </c>
      <c r="H7" s="47">
        <f>G7*0.15</f>
        <v/>
      </c>
    </row>
    <row r="8" ht="25.5" customHeight="1" s="18">
      <c r="B8" s="24" t="inlineStr">
        <is>
          <t>4. 测量设备</t>
        </is>
      </c>
      <c r="C8" s="45" t="n">
        <v>24</v>
      </c>
      <c r="D8" s="45">
        <f>SUM('4. Dispositivos de Medición'!D4:D27)</f>
        <v/>
      </c>
      <c r="E8" s="45">
        <f>SUM('4. Dispositivos de Medición'!H4:H27)</f>
        <v/>
      </c>
      <c r="F8" s="46">
        <f>SUM('4. Dispositivos de Medición'!I4:I27)</f>
        <v/>
      </c>
      <c r="G8" s="33">
        <f>IFERROR(F8/E8,0)</f>
        <v/>
      </c>
      <c r="H8" s="47">
        <f>G8*0.15</f>
        <v/>
      </c>
    </row>
    <row r="9" ht="25.5" customHeight="1" s="18">
      <c r="B9" s="24" t="inlineStr">
        <is>
          <t>5. 连接和移动网络</t>
        </is>
      </c>
      <c r="C9" s="45" t="n">
        <v>11</v>
      </c>
      <c r="D9" s="45">
        <f>SUM('5. Conectividad y Red Móvil'!D3:D13)</f>
        <v/>
      </c>
      <c r="E9" s="45">
        <f>SUM('5. Conectividad y Red Móvil'!H3:H13)</f>
        <v/>
      </c>
      <c r="F9" s="46">
        <f>SUM('5. Conectividad y Red Móvil'!I3:I13)</f>
        <v/>
      </c>
      <c r="G9" s="33">
        <f>IFERROR(F9/E9,0)</f>
        <v/>
      </c>
      <c r="H9" s="47">
        <f>G9*0.08</f>
        <v/>
      </c>
    </row>
    <row r="10" ht="25.5" customHeight="1" s="18">
      <c r="B10" s="24" t="inlineStr">
        <is>
          <t>6. 集成和API</t>
        </is>
      </c>
      <c r="C10" s="45" t="n">
        <v>18</v>
      </c>
      <c r="D10" s="45">
        <f>SUM('6. Integración e APIs'!D4:D21)</f>
        <v/>
      </c>
      <c r="E10" s="45">
        <f>SUM('6. Integración e APIs'!H4:H21)</f>
        <v/>
      </c>
      <c r="F10" s="46">
        <f>SUM('6. Integración e APIs'!I4:I21)</f>
        <v/>
      </c>
      <c r="G10" s="33">
        <f>IFERROR(F10/E10,0)</f>
        <v/>
      </c>
      <c r="H10" s="47">
        <f>G10*0.12</f>
        <v/>
      </c>
    </row>
    <row r="11" ht="25.5" customHeight="1" s="18">
      <c r="B11" s="24" t="inlineStr">
        <is>
          <t>7. 信息安全</t>
        </is>
      </c>
      <c r="C11" s="45" t="n">
        <v>24</v>
      </c>
      <c r="D11" s="45">
        <f>SUM('7. Seguridad de la Información'!D4:D27)</f>
        <v/>
      </c>
      <c r="E11" s="45">
        <f>SUM('7. Seguridad de la Información'!H4:H27)</f>
        <v/>
      </c>
      <c r="F11" s="46">
        <f>SUM('7. Seguridad de la Información'!I4:I27)</f>
        <v/>
      </c>
      <c r="G11" s="33">
        <f>IFERROR(F11/E11,0)</f>
        <v/>
      </c>
      <c r="H11" s="47">
        <f>G11*0.12</f>
        <v/>
      </c>
    </row>
    <row r="12" ht="25.5" customHeight="1" s="18">
      <c r="B12" s="24" t="inlineStr">
        <is>
          <t>8. 现场安装</t>
        </is>
      </c>
      <c r="C12" s="45" t="n">
        <v>25</v>
      </c>
      <c r="D12" s="45">
        <f>SUM('8. Instalación en Premisa'!D4:D28)</f>
        <v/>
      </c>
      <c r="E12" s="45">
        <f>SUM('8. Instalación en Premisa'!H4:H28)</f>
        <v/>
      </c>
      <c r="F12" s="46">
        <f>SUM('8. Instalación en Premisa'!I4:I28)</f>
        <v/>
      </c>
      <c r="G12" s="33">
        <f>IFERROR(F12/E12,0)</f>
        <v/>
      </c>
      <c r="H12" s="47">
        <f>G12*0.15</f>
        <v/>
      </c>
    </row>
    <row r="13" ht="25.5" customHeight="1" s="18">
      <c r="B13" s="24" t="inlineStr">
        <is>
          <t>9. Soporte, Mantenimiento y SLA Operativos</t>
        </is>
      </c>
      <c r="C13" s="45" t="n">
        <v>15</v>
      </c>
      <c r="D13" s="45">
        <f>SUM('9. Soporte, Mantenimiento y SLA'!D3:D17)</f>
        <v/>
      </c>
      <c r="E13" s="45">
        <f>SUM('9. Soporte, Mantenimiento y SLA'!H3:H17)</f>
        <v/>
      </c>
      <c r="F13" s="46">
        <f>SUM('9. Soporte, Mantenimiento y SLA'!I3:I17)</f>
        <v/>
      </c>
      <c r="G13" s="33">
        <f>IFERROR(F13/E13,0)</f>
        <v/>
      </c>
      <c r="H13" s="47">
        <f>G13*0.08</f>
        <v/>
      </c>
    </row>
    <row r="14" ht="25.5" customHeight="1" s="18">
      <c r="B14" s="24" t="inlineStr">
        <is>
          <t>10. 质保</t>
        </is>
      </c>
      <c r="C14" s="45" t="n">
        <v>24</v>
      </c>
      <c r="D14" s="45">
        <f>SUM('10. Garantía'!D4:D27)</f>
        <v/>
      </c>
      <c r="E14" s="45">
        <f>SUM('10. Garantía'!H4:H27)</f>
        <v/>
      </c>
      <c r="F14" s="46">
        <f>SUM('10. Garantía'!I4:I27)</f>
        <v/>
      </c>
      <c r="G14" s="33">
        <f>IFERROR(F14/E14,0)</f>
        <v/>
      </c>
      <c r="H14" s="47">
        <f>G14*0.05</f>
        <v/>
      </c>
    </row>
    <row r="15" ht="25.5" customHeight="1" s="18">
      <c r="B15" s="24" t="inlineStr">
        <is>
          <t>11. 培训和文档</t>
        </is>
      </c>
      <c r="C15" s="45" t="n">
        <v>9</v>
      </c>
      <c r="D15" s="45">
        <f>SUM('11. Capacitación y Documentació'!D3:D11)</f>
        <v/>
      </c>
      <c r="E15" s="45">
        <f>SUM('11. Capacitación y Documentació'!H3:H11)</f>
        <v/>
      </c>
      <c r="F15" s="46">
        <f>SUM('11. Capacitación y Documentació'!I3:I11)</f>
        <v/>
      </c>
      <c r="G15" s="33">
        <f>IFERROR(F15/E15,0)</f>
        <v/>
      </c>
      <c r="H15" s="47">
        <f>G15*0.02</f>
        <v/>
      </c>
    </row>
    <row r="16" ht="25.5" customHeight="1" s="18">
      <c r="B16" s="24" t="inlineStr">
        <is>
          <t>12. 商业和财务模型</t>
        </is>
      </c>
      <c r="C16" s="45" t="n">
        <v>18</v>
      </c>
      <c r="D16" s="45">
        <f>SUM('12. Modelo Comercial y Financie'!D3:D20)</f>
        <v/>
      </c>
      <c r="E16" s="45">
        <f>SUM('12. Modelo Comercial y Financie'!H3:H20)</f>
        <v/>
      </c>
      <c r="F16" s="46">
        <f>SUM('12. Modelo Comercial y Financie'!I3:I20)</f>
        <v/>
      </c>
      <c r="G16" s="33">
        <f>IFERROR(F16/E16,0)</f>
        <v/>
      </c>
      <c r="H16" s="47">
        <f>G16*0.03</f>
        <v/>
      </c>
    </row>
    <row r="17" ht="30" customHeight="1" s="18">
      <c r="B17" s="42" t="inlineStr">
        <is>
          <t>技术运营总分</t>
        </is>
      </c>
      <c r="C17" s="48">
        <f>SUM(C6:C16)</f>
        <v/>
      </c>
      <c r="D17" s="48">
        <f>SUM(D6:D16)</f>
        <v/>
      </c>
      <c r="E17" s="48">
        <f>SUM(E6:E16)</f>
        <v/>
      </c>
      <c r="F17" s="49">
        <f>SUM(F6:F16)</f>
        <v/>
      </c>
      <c r="G17" s="50">
        <f>IFERROR(F17/E17,0)</f>
        <v/>
      </c>
      <c r="H17" s="51">
        <f>SUM(H6:H16)</f>
        <v/>
      </c>
    </row>
    <row r="18"/>
    <row r="19" ht="21.75" customHeight="1" s="18">
      <c r="A19" s="8" t="inlineStr">
        <is>
          <t>Evaluación económica (completado internamente por Claro)</t>
        </is>
      </c>
    </row>
    <row r="20" ht="31.5" customHeight="1" s="18">
      <c r="A20" s="1" t="n"/>
      <c r="B20" s="1" t="inlineStr">
        <is>
          <t>概念</t>
        </is>
      </c>
      <c r="C20" s="1" t="n"/>
      <c r="D20" s="1" t="n"/>
      <c r="E20" s="1" t="n"/>
      <c r="F20" s="1" t="n"/>
      <c r="G20" s="1" t="n"/>
      <c r="H20" s="1" t="inlineStr">
        <is>
          <t>值</t>
        </is>
      </c>
    </row>
    <row r="21" ht="36" customHeight="1" s="18">
      <c r="B21" s="24" t="inlineStr">
        <is>
          <t>Puntaje económico del proveedor (0% a 100%)</t>
        </is>
      </c>
      <c r="C21" s="16" t="inlineStr">
        <is>
          <t>Fórmula sugerida: (Menor TCO entre ofertas / TCO de este proveedor) × 100%. Se calcula fuera del documento y se registra aquí.</t>
        </is>
      </c>
      <c r="D21" s="34" t="n"/>
      <c r="E21" s="34" t="n"/>
      <c r="F21" s="34" t="n"/>
      <c r="G21" s="34" t="n"/>
      <c r="H21" s="52" t="n"/>
    </row>
    <row r="22"/>
    <row r="23" ht="21.75" customHeight="1" s="18">
      <c r="A23" s="8" t="inlineStr">
        <is>
          <t>方案总分</t>
        </is>
      </c>
    </row>
    <row r="24" ht="31.5" customHeight="1" s="18">
      <c r="A24" s="1" t="n"/>
      <c r="B24" s="1" t="inlineStr">
        <is>
          <t>Componente</t>
        </is>
      </c>
      <c r="C24" s="1" t="n"/>
      <c r="D24" s="1" t="n"/>
      <c r="E24" s="1" t="n"/>
      <c r="F24" s="1" t="n"/>
      <c r="G24" s="1" t="inlineStr">
        <is>
          <t>权重</t>
        </is>
      </c>
      <c r="H24" s="1" t="inlineStr">
        <is>
          <t>贡献</t>
        </is>
      </c>
    </row>
    <row r="25" ht="25.5" customHeight="1" s="18">
      <c r="B25" s="24" t="inlineStr">
        <is>
          <t>Técnico-operativo</t>
        </is>
      </c>
      <c r="G25" s="41" t="n">
        <v>0.7</v>
      </c>
      <c r="H25" s="47">
        <f>H17*G25</f>
        <v/>
      </c>
    </row>
    <row r="26" ht="25.5" customHeight="1" s="18">
      <c r="B26" s="24" t="inlineStr">
        <is>
          <t>Económico</t>
        </is>
      </c>
      <c r="G26" s="41" t="n">
        <v>0.3</v>
      </c>
      <c r="H26" s="47">
        <f>H21*G26</f>
        <v/>
      </c>
    </row>
    <row r="27" ht="31.5" customHeight="1" s="18">
      <c r="B27" s="53" t="inlineStr">
        <is>
          <t>方案总分</t>
        </is>
      </c>
      <c r="C27" s="17" t="n"/>
      <c r="D27" s="34" t="n"/>
      <c r="E27" s="34" t="n"/>
      <c r="F27" s="34" t="n"/>
      <c r="G27" s="34" t="n"/>
      <c r="H27" s="54">
        <f>H25+H26</f>
        <v/>
      </c>
    </row>
    <row r="28"/>
    <row r="29" ht="21.75" customHeight="1" s="18">
      <c r="A29" s="8" t="inlineStr">
        <is>
          <t>Indicadores de riesgo — Requerimientos Mandatorios NO CUMPLIDOS</t>
        </is>
      </c>
    </row>
    <row r="30" ht="31.5" customHeight="1" s="18">
      <c r="A30" s="1" t="n"/>
      <c r="B30" s="1" t="inlineStr">
        <is>
          <t>Sección</t>
        </is>
      </c>
      <c r="C30" s="1" t="n"/>
      <c r="D30" s="1" t="n"/>
      <c r="E30" s="1" t="inlineStr">
        <is>
          <t>强制性总数</t>
        </is>
      </c>
      <c r="F30" s="1" t="inlineStr">
        <is>
          <t>不满足</t>
        </is>
      </c>
      <c r="G30" s="1" t="inlineStr">
        <is>
          <t>部分满足</t>
        </is>
      </c>
      <c r="H30" s="1" t="inlineStr">
        <is>
          <t>Nivel de riesgo</t>
        </is>
      </c>
    </row>
    <row r="31" ht="24" customHeight="1" s="18">
      <c r="B31" s="24" t="inlineStr">
        <is>
          <t>2. 总体和架构</t>
        </is>
      </c>
      <c r="C31" s="15" t="n"/>
      <c r="D31" s="34" t="n"/>
      <c r="E31" s="45">
        <f>COUNTIF('2. General y Arquitectura'!C3:C15,"Mandatorio")</f>
        <v/>
      </c>
      <c r="F31" s="55">
        <f>COUNTIFS('2. General y Arquitectura'!C3:C15,"Mandatorio",'2. General y Arquitectura'!E3:E15,"No Cumple")</f>
        <v/>
      </c>
      <c r="G31" s="56">
        <f>COUNTIFS('2. General y Arquitectura'!C3:C15,"Mandatorio",'2. General y Arquitectura'!E3:E15,"Cumple Parcialmente")</f>
        <v/>
      </c>
      <c r="H31" s="57">
        <f>IF(F31&gt;=3,"ALTO",IF(F31&gt;=1,"MEDIO",IF(G31&gt;=3,"BAJO","OK")))</f>
        <v/>
      </c>
    </row>
    <row r="32" ht="24" customHeight="1" s="18">
      <c r="B32" s="24" t="inlineStr">
        <is>
          <t>3. 管理平台</t>
        </is>
      </c>
      <c r="C32" s="15" t="n"/>
      <c r="D32" s="34" t="n"/>
      <c r="E32" s="45">
        <f>COUNTIF('3. Plataforma de Gestión'!C4:C28,"Mandatorio")</f>
        <v/>
      </c>
      <c r="F32" s="55">
        <f>COUNTIFS('3. Plataforma de Gestión'!C4:C28,"Mandatorio",'3. Plataforma de Gestión'!E4:E28,"No Cumple")</f>
        <v/>
      </c>
      <c r="G32" s="56">
        <f>COUNTIFS('3. Plataforma de Gestión'!C4:C28,"Mandatorio",'3. Plataforma de Gestión'!E4:E28,"Cumple Parcialmente")</f>
        <v/>
      </c>
      <c r="H32" s="57">
        <f>IF(F32&gt;=3,"ALTO",IF(F32&gt;=1,"MEDIO",IF(G32&gt;=3,"BAJO","OK")))</f>
        <v/>
      </c>
    </row>
    <row r="33" ht="24" customHeight="1" s="18">
      <c r="B33" s="24" t="inlineStr">
        <is>
          <t>4. 测量设备</t>
        </is>
      </c>
      <c r="C33" s="15" t="n"/>
      <c r="D33" s="34" t="n"/>
      <c r="E33" s="45">
        <f>COUNTIF('4. Dispositivos de Medición'!C4:C27,"Mandatorio")</f>
        <v/>
      </c>
      <c r="F33" s="55">
        <f>COUNTIFS('4. Dispositivos de Medición'!C4:C27,"Mandatorio",'4. Dispositivos de Medición'!E4:E27,"No Cumple")</f>
        <v/>
      </c>
      <c r="G33" s="56">
        <f>COUNTIFS('4. Dispositivos de Medición'!C4:C27,"Mandatorio",'4. Dispositivos de Medición'!E4:E27,"Cumple Parcialmente")</f>
        <v/>
      </c>
      <c r="H33" s="57">
        <f>IF(F33&gt;=3,"ALTO",IF(F33&gt;=1,"MEDIO",IF(G33&gt;=3,"BAJO","OK")))</f>
        <v/>
      </c>
    </row>
    <row r="34" ht="24" customHeight="1" s="18">
      <c r="B34" s="24" t="inlineStr">
        <is>
          <t>5. 连接和移动网络</t>
        </is>
      </c>
      <c r="C34" s="15" t="n"/>
      <c r="D34" s="34" t="n"/>
      <c r="E34" s="45">
        <f>COUNTIF('5. Conectividad y Red Móvil'!C3:C13,"Mandatorio")</f>
        <v/>
      </c>
      <c r="F34" s="55">
        <f>COUNTIFS('5. Conectividad y Red Móvil'!C3:C13,"Mandatorio",'5. Conectividad y Red Móvil'!E3:E13,"No Cumple")</f>
        <v/>
      </c>
      <c r="G34" s="56">
        <f>COUNTIFS('5. Conectividad y Red Móvil'!C3:C13,"Mandatorio",'5. Conectividad y Red Móvil'!E3:E13,"Cumple Parcialmente")</f>
        <v/>
      </c>
      <c r="H34" s="57">
        <f>IF(F34&gt;=3,"ALTO",IF(F34&gt;=1,"MEDIO",IF(G34&gt;=3,"BAJO","OK")))</f>
        <v/>
      </c>
    </row>
    <row r="35" ht="24" customHeight="1" s="18">
      <c r="B35" s="24" t="inlineStr">
        <is>
          <t>6. 集成和API</t>
        </is>
      </c>
      <c r="C35" s="15" t="n"/>
      <c r="D35" s="34" t="n"/>
      <c r="E35" s="45">
        <f>COUNTIF('6. Integración e APIs'!C4:C21,"Mandatorio")</f>
        <v/>
      </c>
      <c r="F35" s="55">
        <f>COUNTIFS('6. Integración e APIs'!C4:C21,"Mandatorio",'6. Integración e APIs'!E4:E21,"No Cumple")</f>
        <v/>
      </c>
      <c r="G35" s="56">
        <f>COUNTIFS('6. Integración e APIs'!C4:C21,"Mandatorio",'6. Integración e APIs'!E4:E21,"Cumple Parcialmente")</f>
        <v/>
      </c>
      <c r="H35" s="57">
        <f>IF(F35&gt;=3,"ALTO",IF(F35&gt;=1,"MEDIO",IF(G35&gt;=3,"BAJO","OK")))</f>
        <v/>
      </c>
    </row>
    <row r="36" ht="24" customHeight="1" s="18">
      <c r="B36" s="24" t="inlineStr">
        <is>
          <t>7. 信息安全</t>
        </is>
      </c>
      <c r="C36" s="15" t="n"/>
      <c r="D36" s="34" t="n"/>
      <c r="E36" s="45">
        <f>COUNTIF('7. Seguridad de la Información'!C4:C27,"Mandatorio")</f>
        <v/>
      </c>
      <c r="F36" s="55">
        <f>COUNTIFS('7. Seguridad de la Información'!C4:C27,"Mandatorio",'7. Seguridad de la Información'!E4:E27,"No Cumple")</f>
        <v/>
      </c>
      <c r="G36" s="56">
        <f>COUNTIFS('7. Seguridad de la Información'!C4:C27,"Mandatorio",'7. Seguridad de la Información'!E4:E27,"Cumple Parcialmente")</f>
        <v/>
      </c>
      <c r="H36" s="57">
        <f>IF(F36&gt;=3,"ALTO",IF(F36&gt;=1,"MEDIO",IF(G36&gt;=3,"BAJO","OK")))</f>
        <v/>
      </c>
    </row>
    <row r="37" ht="24" customHeight="1" s="18">
      <c r="B37" s="24" t="inlineStr">
        <is>
          <t>8. 现场安装</t>
        </is>
      </c>
      <c r="C37" s="15" t="n"/>
      <c r="D37" s="34" t="n"/>
      <c r="E37" s="45">
        <f>COUNTIF('8. Instalación en Premisa'!C4:C28,"Mandatorio")</f>
        <v/>
      </c>
      <c r="F37" s="55">
        <f>COUNTIFS('8. Instalación en Premisa'!C4:C28,"Mandatorio",'8. Instalación en Premisa'!E4:E28,"No Cumple")</f>
        <v/>
      </c>
      <c r="G37" s="56">
        <f>COUNTIFS('8. Instalación en Premisa'!C4:C28,"Mandatorio",'8. Instalación en Premisa'!E4:E28,"Cumple Parcialmente")</f>
        <v/>
      </c>
      <c r="H37" s="57">
        <f>IF(F37&gt;=3,"ALTO",IF(F37&gt;=1,"MEDIO",IF(G37&gt;=3,"BAJO","OK")))</f>
        <v/>
      </c>
    </row>
    <row r="38" ht="24" customHeight="1" s="18">
      <c r="B38" s="24" t="inlineStr">
        <is>
          <t>9. Soporte, Mantenimiento y SLA Operativos</t>
        </is>
      </c>
      <c r="C38" s="15" t="n"/>
      <c r="D38" s="34" t="n"/>
      <c r="E38" s="45">
        <f>COUNTIF('9. Soporte, Mantenimiento y SLA'!C3:C17,"Mandatorio")</f>
        <v/>
      </c>
      <c r="F38" s="55">
        <f>COUNTIFS('9. Soporte, Mantenimiento y SLA'!C3:C17,"Mandatorio",'9. Soporte, Mantenimiento y SLA'!E3:E17,"No Cumple")</f>
        <v/>
      </c>
      <c r="G38" s="56">
        <f>COUNTIFS('9. Soporte, Mantenimiento y SLA'!C3:C17,"Mandatorio",'9. Soporte, Mantenimiento y SLA'!E3:E17,"Cumple Parcialmente")</f>
        <v/>
      </c>
      <c r="H38" s="57">
        <f>IF(F38&gt;=3,"ALTO",IF(F38&gt;=1,"MEDIO",IF(G38&gt;=3,"BAJO","OK")))</f>
        <v/>
      </c>
    </row>
    <row r="39" ht="24" customHeight="1" s="18">
      <c r="B39" s="24" t="inlineStr">
        <is>
          <t>10. 质保</t>
        </is>
      </c>
      <c r="C39" s="15" t="n"/>
      <c r="D39" s="34" t="n"/>
      <c r="E39" s="45">
        <f>COUNTIF('10. Garantía'!C4:C27,"Mandatorio")</f>
        <v/>
      </c>
      <c r="F39" s="55">
        <f>COUNTIFS('10. Garantía'!C4:C27,"Mandatorio",'10. Garantía'!E4:E27,"No Cumple")</f>
        <v/>
      </c>
      <c r="G39" s="56">
        <f>COUNTIFS('10. Garantía'!C4:C27,"Mandatorio",'10. Garantía'!E4:E27,"Cumple Parcialmente")</f>
        <v/>
      </c>
      <c r="H39" s="57">
        <f>IF(F39&gt;=3,"ALTO",IF(F39&gt;=1,"MEDIO",IF(G39&gt;=3,"BAJO","OK")))</f>
        <v/>
      </c>
    </row>
    <row r="40" ht="24" customHeight="1" s="18">
      <c r="B40" s="24" t="inlineStr">
        <is>
          <t>11. 培训和文档</t>
        </is>
      </c>
      <c r="C40" s="15" t="n"/>
      <c r="D40" s="34" t="n"/>
      <c r="E40" s="45">
        <f>COUNTIF('11. Capacitación y Documentació'!C3:C11,"Mandatorio")</f>
        <v/>
      </c>
      <c r="F40" s="55">
        <f>COUNTIFS('11. Capacitación y Documentació'!C3:C11,"Mandatorio",'11. Capacitación y Documentació'!E3:E11,"No Cumple")</f>
        <v/>
      </c>
      <c r="G40" s="56">
        <f>COUNTIFS('11. Capacitación y Documentació'!C3:C11,"Mandatorio",'11. Capacitación y Documentació'!E3:E11,"Cumple Parcialmente")</f>
        <v/>
      </c>
      <c r="H40" s="57">
        <f>IF(F40&gt;=3,"ALTO",IF(F40&gt;=1,"MEDIO",IF(G40&gt;=3,"BAJO","OK")))</f>
        <v/>
      </c>
    </row>
    <row r="41" ht="24" customHeight="1" s="18">
      <c r="B41" s="24" t="inlineStr">
        <is>
          <t>12. 商业和财务模型</t>
        </is>
      </c>
      <c r="C41" s="15" t="n"/>
      <c r="D41" s="34" t="n"/>
      <c r="E41" s="45">
        <f>COUNTIF('12. Modelo Comercial y Financie'!C3:C20,"Mandatorio")</f>
        <v/>
      </c>
      <c r="F41" s="55">
        <f>COUNTIFS('12. Modelo Comercial y Financie'!C3:C20,"Mandatorio",'12. Modelo Comercial y Financie'!E3:E20,"No Cumple")</f>
        <v/>
      </c>
      <c r="G41" s="56">
        <f>COUNTIFS('12. Modelo Comercial y Financie'!C3:C20,"Mandatorio",'12. Modelo Comercial y Financie'!E3:E20,"Cumple Parcialmente")</f>
        <v/>
      </c>
      <c r="H41" s="57">
        <f>IF(F41&gt;=3,"ALTO",IF(F41&gt;=1,"MEDIO",IF(G41&gt;=3,"BAJO","OK")))</f>
        <v/>
      </c>
    </row>
  </sheetData>
  <mergeCells count="19">
    <mergeCell ref="C34:D34"/>
    <mergeCell ref="C33:D33"/>
    <mergeCell ref="A1:H1"/>
    <mergeCell ref="C35:D35"/>
    <mergeCell ref="C41:D41"/>
    <mergeCell ref="C40:D40"/>
    <mergeCell ref="C31:D31"/>
    <mergeCell ref="C21:G21"/>
    <mergeCell ref="A2:H2"/>
    <mergeCell ref="C27:G27"/>
    <mergeCell ref="C36:D36"/>
    <mergeCell ref="A23:H23"/>
    <mergeCell ref="C39:D39"/>
    <mergeCell ref="A4:H4"/>
    <mergeCell ref="C32:D32"/>
    <mergeCell ref="C38:D38"/>
    <mergeCell ref="A29:H29"/>
    <mergeCell ref="C37:D37"/>
    <mergeCell ref="A19:H19"/>
  </mergeCells>
  <conditionalFormatting sqref="H31:H41">
    <cfRule type="expression" priority="2" dxfId="3">
      <formula>$H31="ALTO"</formula>
    </cfRule>
    <cfRule type="expression" priority="3" dxfId="2">
      <formula>$H31="MEDIO"</formula>
    </cfRule>
    <cfRule type="expression" priority="4" dxfId="1">
      <formula>$H31="BAJO"</formula>
    </cfRule>
    <cfRule type="expression" priority="5" dxfId="0">
      <formula>$H31="OK"</formula>
    </cfRule>
  </conditionalFormatting>
  <pageMargins left="0.75" right="0.75" top="1" bottom="1" header="0.511811023622047" footer="0.511811023622047"/>
  <pageSetup orientation="portrait" paperSize="9" horizontalDpi="300" verticalDpi="300"/>
</worksheet>
</file>

<file path=xl/worksheets/sheet2.xml><?xml version="1.0" encoding="utf-8"?>
<worksheet xmlns="http://schemas.openxmlformats.org/spreadsheetml/2006/main">
  <sheetPr>
    <outlinePr summaryBelow="1" summaryRight="1"/>
    <pageSetUpPr/>
  </sheetPr>
  <dimension ref="A1:C29"/>
  <sheetViews>
    <sheetView showGridLines="0" zoomScaleNormal="100" workbookViewId="0">
      <pane ySplit="3" topLeftCell="A4" activePane="bottomLeft" state="frozen"/>
      <selection pane="bottomLeft" activeCell="L12" sqref="L12"/>
    </sheetView>
  </sheetViews>
  <sheetFormatPr baseColWidth="8" defaultColWidth="8.5703125" defaultRowHeight="14.45"/>
  <cols>
    <col width="3" customWidth="1" style="18" min="1" max="1"/>
    <col width="42" customWidth="1" style="18" min="2" max="2"/>
    <col width="55" customWidth="1" style="18" min="3" max="3"/>
  </cols>
  <sheetData>
    <row r="1" ht="27.75" customHeight="1" s="18">
      <c r="A1" s="9" t="inlineStr">
        <is>
          <t>1. 供应商数据</t>
        </is>
      </c>
    </row>
    <row r="2"/>
    <row r="3" ht="31.5" customHeight="1" s="18">
      <c r="A3" s="1" t="n"/>
      <c r="B3" s="1" t="inlineStr">
        <is>
          <t>字段</t>
        </is>
      </c>
      <c r="C3" s="1" t="inlineStr">
        <is>
          <t>供应商响应</t>
        </is>
      </c>
    </row>
    <row r="4" ht="25.5" customHeight="1" s="18">
      <c r="B4" s="24" t="inlineStr">
        <is>
          <t>完整公司名称</t>
        </is>
      </c>
      <c r="C4" s="25" t="n"/>
    </row>
    <row r="5" ht="25.5" customHeight="1" s="18">
      <c r="B5" s="24" t="inlineStr">
        <is>
          <t>商业名称</t>
        </is>
      </c>
      <c r="C5" s="25" t="n"/>
    </row>
    <row r="6" ht="25.5" customHeight="1" s="18">
      <c r="B6" s="24" t="inlineStr">
        <is>
          <t>税务登记号</t>
        </is>
      </c>
      <c r="C6" s="25" t="n"/>
    </row>
    <row r="7" ht="25.5" customHeight="1" s="18">
      <c r="B7" s="24" t="inlineStr">
        <is>
          <t>注册国家</t>
        </is>
      </c>
      <c r="C7" s="25" t="n"/>
    </row>
    <row r="8" ht="25.5" customHeight="1" s="18">
      <c r="B8" s="24" t="inlineStr">
        <is>
          <t>法定代表人</t>
        </is>
      </c>
      <c r="C8" s="25" t="n"/>
    </row>
    <row r="9" ht="25.5" customHeight="1" s="18">
      <c r="B9" s="24" t="inlineStr">
        <is>
          <t>主要办公室地址</t>
        </is>
      </c>
      <c r="C9" s="25" t="n"/>
    </row>
    <row r="10" ht="25.5" customHeight="1" s="18">
      <c r="B10" s="24" t="inlineStr">
        <is>
          <t>Presencia local en República Dominicana (Sí/No; descripción)</t>
        </is>
      </c>
      <c r="C10" s="25" t="n"/>
    </row>
    <row r="11" ht="25.5" customHeight="1" s="18">
      <c r="B11" s="24" t="inlineStr">
        <is>
          <t>公司成立年数</t>
        </is>
      </c>
      <c r="C11" s="25" t="n"/>
    </row>
    <row r="12" ht="25.5" customHeight="1" s="18">
      <c r="B12" s="24" t="inlineStr">
        <is>
          <t>远程抄表/AMI解决方案经验年数</t>
        </is>
      </c>
      <c r="C12" s="25" t="n"/>
    </row>
    <row r="13" ht="25.5" customHeight="1" s="18">
      <c r="B13" s="24" t="inlineStr">
        <is>
          <t>员工总数</t>
        </is>
      </c>
      <c r="C13" s="25" t="n"/>
    </row>
    <row r="14" ht="25.5" customHeight="1" s="18">
      <c r="B14" s="24" t="inlineStr">
        <is>
          <t>专注于IoT/公用事业的员工数</t>
        </is>
      </c>
      <c r="C14" s="25" t="n"/>
    </row>
    <row r="15" ht="25.5" customHeight="1" s="18">
      <c r="B15" s="24" t="inlineStr">
        <is>
          <t>过去3年年营业额(USD)</t>
        </is>
      </c>
      <c r="C15" s="25" t="n"/>
    </row>
    <row r="16" ht="25.5" customHeight="1" s="18">
      <c r="B16" s="24" t="inlineStr">
        <is>
          <t>Certificaciones corporativas (ISO 9001, ISO 27001, ISO 14001, SOC 2, otras)</t>
        </is>
      </c>
      <c r="C16" s="25" t="n"/>
    </row>
    <row r="17" ht="25.5" customHeight="1" s="18">
      <c r="B17" s="24" t="inlineStr">
        <is>
          <t>主要可比部署客户(LATAM)</t>
        </is>
      </c>
      <c r="C17" s="25" t="n"/>
    </row>
    <row r="18" ht="25.5" customHeight="1" s="18">
      <c r="B18" s="24" t="inlineStr">
        <is>
          <t>Fabricante de medidores (propio / tercero; marcas representadas)</t>
        </is>
      </c>
      <c r="C18" s="25" t="n"/>
    </row>
    <row r="19" ht="25.5" customHeight="1" s="18">
      <c r="B19" s="24" t="inlineStr">
        <is>
          <t>Fabricante de la plataforma (propia / tercero; marca y versión)</t>
        </is>
      </c>
      <c r="C19" s="25" t="n"/>
    </row>
    <row r="20" ht="25.5" customHeight="1" s="18">
      <c r="B20" s="24" t="inlineStr">
        <is>
          <t>Litigios o sanciones relevantes últimos 5 años (Sí/No; descripción)</t>
        </is>
      </c>
      <c r="C20" s="25" t="n"/>
    </row>
    <row r="21" ht="25.5" customHeight="1" s="18">
      <c r="B21" s="24" t="inlineStr">
        <is>
          <t>商业联系人-姓名</t>
        </is>
      </c>
      <c r="C21" s="25" t="n"/>
    </row>
    <row r="22" ht="25.5" customHeight="1" s="18">
      <c r="B22" s="24" t="inlineStr">
        <is>
          <t>商业联系人-职位</t>
        </is>
      </c>
      <c r="C22" s="25" t="n"/>
    </row>
    <row r="23" ht="25.5" customHeight="1" s="18">
      <c r="B23" s="24" t="inlineStr">
        <is>
          <t>商业联系人-邮箱</t>
        </is>
      </c>
      <c r="C23" s="25" t="n"/>
    </row>
    <row r="24" ht="25.5" customHeight="1" s="18">
      <c r="B24" s="24" t="inlineStr">
        <is>
          <t>商业联系人-电话</t>
        </is>
      </c>
      <c r="C24" s="25" t="n"/>
    </row>
    <row r="25" ht="25.5" customHeight="1" s="18">
      <c r="B25" s="24" t="inlineStr">
        <is>
          <t>技术联系人-姓名</t>
        </is>
      </c>
      <c r="C25" s="25" t="n"/>
    </row>
    <row r="26" ht="25.5" customHeight="1" s="18">
      <c r="B26" s="24" t="inlineStr">
        <is>
          <t>技术联系人-职位</t>
        </is>
      </c>
      <c r="C26" s="25" t="n"/>
    </row>
    <row r="27" ht="25.5" customHeight="1" s="18">
      <c r="B27" s="24" t="inlineStr">
        <is>
          <t>技术联系人-邮箱</t>
        </is>
      </c>
      <c r="C27" s="25" t="n"/>
    </row>
    <row r="28" ht="25.5" customHeight="1" s="18">
      <c r="B28" s="24" t="inlineStr">
        <is>
          <t>技术联系人-电话</t>
        </is>
      </c>
      <c r="C28" s="25" t="n"/>
    </row>
    <row r="29" ht="25.5" customHeight="1" s="18">
      <c r="B29" s="24" t="inlineStr">
        <is>
          <t>NDA签署(日期)</t>
        </is>
      </c>
      <c r="C29" s="25" t="n"/>
    </row>
  </sheetData>
  <mergeCells count="1">
    <mergeCell ref="A1:C1"/>
  </mergeCells>
  <pageMargins left="0.75" right="0.75" top="1" bottom="1" header="0.511811023622047" footer="0.511811023622047"/>
  <pageSetup orientation="portrait" paperSize="9" horizontalDpi="300" verticalDpi="300"/>
</worksheet>
</file>

<file path=xl/worksheets/sheet3.xml><?xml version="1.0" encoding="utf-8"?>
<worksheet xmlns="http://schemas.openxmlformats.org/spreadsheetml/2006/main">
  <sheetPr>
    <outlinePr summaryBelow="1" summaryRight="1"/>
    <pageSetUpPr/>
  </sheetPr>
  <dimension ref="A1:I17"/>
  <sheetViews>
    <sheetView showGridLines="0" zoomScaleNormal="100" workbookViewId="0">
      <pane ySplit="2" topLeftCell="A5" activePane="bottomLeft" state="frozen"/>
      <selection pane="bottomLeft" activeCell="B20" sqref="B20"/>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2. 总体和架构</t>
        </is>
      </c>
    </row>
    <row r="2" ht="31.5" customHeight="1" s="18">
      <c r="A2" s="1" t="inlineStr">
        <is>
          <t>编号</t>
        </is>
      </c>
      <c r="B2" s="1" t="inlineStr">
        <is>
          <t>要求</t>
        </is>
      </c>
      <c r="C2" s="1" t="inlineStr">
        <is>
          <t>关键性</t>
        </is>
      </c>
      <c r="D2" s="1" t="inlineStr">
        <is>
          <t>权重</t>
        </is>
      </c>
      <c r="E2" s="1" t="inlineStr">
        <is>
          <t>合规级别</t>
        </is>
      </c>
      <c r="F2" s="1" t="inlineStr">
        <is>
          <t>评论/依据</t>
        </is>
      </c>
      <c r="G2" s="1" t="inlineStr">
        <is>
          <t>参考文档(文件/页码/章节)</t>
        </is>
      </c>
      <c r="H2" s="1" t="inlineStr">
        <is>
          <t>有效权重</t>
        </is>
      </c>
      <c r="I2" s="1" t="inlineStr">
        <is>
          <t>获得分数</t>
        </is>
      </c>
    </row>
    <row r="3" ht="36" customHeight="1" s="18">
      <c r="A3" s="23" t="inlineStr">
        <is>
          <t>GEN-01</t>
        </is>
      </c>
      <c r="B3" s="22" t="inlineStr">
        <is>
          <t>Describa la arquitectura end-to-end de la solución propuesta (medidor, gateway si aplica, red, plataforma, integraciones). Incluya diagrama.</t>
        </is>
      </c>
      <c r="C3" s="26" t="inlineStr">
        <is>
          <t>强制性</t>
        </is>
      </c>
      <c r="D3" s="23" t="n">
        <v>3</v>
      </c>
      <c r="E3" s="27" t="n"/>
      <c r="F3" s="28" t="n"/>
      <c r="G3" s="28" t="n"/>
      <c r="H3" s="29">
        <f>IF(E3="No Aplica",0,D3)</f>
        <v/>
      </c>
      <c r="I3" s="29">
        <f>IF(E3="Cumple",D3,IF(E3="Cumple Parcialmente",D3*0.5,IF(E3="No Cumple",0,0)))</f>
        <v/>
      </c>
    </row>
    <row r="4" ht="36" customHeight="1" s="18">
      <c r="A4" s="23" t="inlineStr">
        <is>
          <t>GEN-02</t>
        </is>
      </c>
      <c r="B4" s="22" t="inlineStr">
        <is>
          <t>Indique la topología de conexión: medidor conectado directo a red móvil vs medidor conectado a gateway (PLC, RF Mesh, LoRaWAN). Justifique la elección.</t>
        </is>
      </c>
      <c r="C4" s="26" t="inlineStr">
        <is>
          <t>强制性</t>
        </is>
      </c>
      <c r="D4" s="23" t="n">
        <v>2</v>
      </c>
      <c r="E4" s="27" t="n"/>
      <c r="F4" s="28" t="n"/>
      <c r="G4" s="28" t="n"/>
      <c r="H4" s="29">
        <f>IF(E4="No Aplica",0,D4)</f>
        <v/>
      </c>
      <c r="I4" s="29">
        <f>IF(E4="Cumple",D4,IF(E4="Cumple Parcialmente",D4*0.5,IF(E4="No Cumple",0,0)))</f>
        <v/>
      </c>
    </row>
    <row r="5" ht="36" customHeight="1" s="18">
      <c r="A5" s="23" t="inlineStr">
        <is>
          <t>GEN-03</t>
        </is>
      </c>
      <c r="B5" s="22" t="inlineStr">
        <is>
          <t>¿La plataforma opera en la nube del proveedor (SaaS), en nube pública (AWS/Azure/GCP), o puede desplegarse on-premise en datacenter de Claro?</t>
        </is>
      </c>
      <c r="C5" s="26" t="inlineStr">
        <is>
          <t>强制性</t>
        </is>
      </c>
      <c r="D5" s="23" t="n">
        <v>3</v>
      </c>
      <c r="E5" s="27" t="n"/>
      <c r="F5" s="28" t="n"/>
      <c r="G5" s="28" t="n"/>
      <c r="H5" s="29">
        <f>IF(E5="No Aplica",0,D5)</f>
        <v/>
      </c>
      <c r="I5" s="29">
        <f>IF(E5="Cumple",D5,IF(E5="Cumple Parcialmente",D5*0.5,IF(E5="No Cumple",0,0)))</f>
        <v/>
      </c>
    </row>
    <row r="6" ht="36" customHeight="1" s="18">
      <c r="A6" s="23" t="inlineStr">
        <is>
          <t>GEN-04</t>
        </is>
      </c>
      <c r="B6" s="22" t="inlineStr">
        <is>
          <t>Indique los proveedores de nube soportados y la región de hosting de datos (data residency). Preferencia por región LATAM/US-East.</t>
        </is>
      </c>
      <c r="C6" s="26" t="inlineStr">
        <is>
          <t>强制性</t>
        </is>
      </c>
      <c r="D6" s="23" t="n">
        <v>2</v>
      </c>
      <c r="E6" s="27" t="n"/>
      <c r="F6" s="28" t="n"/>
      <c r="G6" s="28" t="n"/>
      <c r="H6" s="29">
        <f>IF(E6="No Aplica",0,D6)</f>
        <v/>
      </c>
      <c r="I6" s="29">
        <f>IF(E6="Cumple",D6,IF(E6="Cumple Parcialmente",D6*0.5,IF(E6="No Cumple",0,0)))</f>
        <v/>
      </c>
    </row>
    <row r="7" ht="36" customHeight="1" s="18">
      <c r="A7" s="23" t="inlineStr">
        <is>
          <t>GEN-05</t>
        </is>
      </c>
      <c r="B7" s="22" t="inlineStr">
        <is>
          <t>¿La plataforma es marca blanca (white-label) para que Claro la comercialice bajo su marca? Detalle alcance de personalización (logo, dominio, colores, idioma).</t>
        </is>
      </c>
      <c r="C7" s="26" t="inlineStr">
        <is>
          <t>强制性</t>
        </is>
      </c>
      <c r="D7" s="23" t="n">
        <v>3</v>
      </c>
      <c r="E7" s="27" t="n"/>
      <c r="F7" s="28" t="n"/>
      <c r="G7" s="28" t="n"/>
      <c r="H7" s="29">
        <f>IF(E7="No Aplica",0,D7)</f>
        <v/>
      </c>
      <c r="I7" s="29">
        <f>IF(E7="Cumple",D7,IF(E7="Cumple Parcialmente",D7*0.5,IF(E7="No Cumple",0,0)))</f>
        <v/>
      </c>
    </row>
    <row r="8" ht="36" customHeight="1" s="18">
      <c r="A8" s="23" t="inlineStr">
        <is>
          <t>GEN-06</t>
        </is>
      </c>
      <c r="B8" s="22" t="inlineStr">
        <is>
          <t>Describa los casos de uso soportados: energía eléctrica, agua, gas, otros. Indique si un mismo despliegue puede operar multiservicio.</t>
        </is>
      </c>
      <c r="C8" s="26" t="inlineStr">
        <is>
          <t>强制性</t>
        </is>
      </c>
      <c r="D8" s="23" t="n">
        <v>2</v>
      </c>
      <c r="E8" s="27" t="n"/>
      <c r="F8" s="28" t="n"/>
      <c r="G8" s="28" t="n"/>
      <c r="H8" s="29">
        <f>IF(E8="No Aplica",0,D8)</f>
        <v/>
      </c>
      <c r="I8" s="29">
        <f>IF(E8="Cumple",D8,IF(E8="Cumple Parcialmente",D8*0.5,IF(E8="No Cumple",0,0)))</f>
        <v/>
      </c>
    </row>
    <row r="9" ht="36" customHeight="1" s="18">
      <c r="A9" s="23" t="inlineStr">
        <is>
          <t>GEN-07</t>
        </is>
      </c>
      <c r="B9" s="22" t="inlineStr">
        <is>
          <t>Indique clientes similares (referencias verificables) con despliegues equivalentes en LATAM, con volumen de dispositivos y tiempo en operación.</t>
        </is>
      </c>
      <c r="C9" s="26" t="inlineStr">
        <is>
          <t>强制性</t>
        </is>
      </c>
      <c r="D9" s="23" t="n">
        <v>3</v>
      </c>
      <c r="E9" s="27" t="n"/>
      <c r="F9" s="28" t="n"/>
      <c r="G9" s="28" t="n"/>
      <c r="H9" s="29">
        <f>IF(E9="No Aplica",0,D9)</f>
        <v/>
      </c>
      <c r="I9" s="29">
        <f>IF(E9="Cumple",D9,IF(E9="Cumple Parcialmente",D9*0.5,IF(E9="No Cumple",0,0)))</f>
        <v/>
      </c>
    </row>
    <row r="10" ht="36" customHeight="1" s="18">
      <c r="A10" s="23" t="inlineStr">
        <is>
          <t>GEN-08</t>
        </is>
      </c>
      <c r="B10" s="22" t="inlineStr">
        <is>
          <t>Indique años de experiencia del proveedor en soluciones de telemedida y certificaciones de la empresa (ISO 9001, ISO 27001, ISO 14001, otras).</t>
        </is>
      </c>
      <c r="C10" s="26" t="inlineStr">
        <is>
          <t>强制性</t>
        </is>
      </c>
      <c r="D10" s="23" t="n">
        <v>2</v>
      </c>
      <c r="E10" s="27" t="n"/>
      <c r="F10" s="28" t="n"/>
      <c r="G10" s="28" t="n"/>
      <c r="H10" s="29">
        <f>IF(E10="No Aplica",0,D10)</f>
        <v/>
      </c>
      <c r="I10" s="29">
        <f>IF(E10="Cumple",D10,IF(E10="Cumple Parcialmente",D10*0.5,IF(E10="No Cumple",0,0)))</f>
        <v/>
      </c>
    </row>
    <row r="11" ht="36" customHeight="1" s="18">
      <c r="A11" s="23" t="inlineStr">
        <is>
          <t>GEN-09</t>
        </is>
      </c>
      <c r="B11" s="22" t="inlineStr">
        <is>
          <t>Indique el número total de dispositivos que la plataforma soporta en producción hoy (a nivel global) y capacidad máxima por instancia.</t>
        </is>
      </c>
      <c r="C11" s="27" t="inlineStr">
        <is>
          <t>期望性</t>
        </is>
      </c>
      <c r="D11" s="23" t="n">
        <v>1</v>
      </c>
      <c r="E11" s="27" t="n"/>
      <c r="F11" s="28" t="n"/>
      <c r="G11" s="28" t="n"/>
      <c r="H11" s="29">
        <f>IF(E11="No Aplica",0,D11)</f>
        <v/>
      </c>
      <c r="I11" s="29">
        <f>IF(E11="Cumple",D11,IF(E11="Cumple Parcialmente",D11*0.5,IF(E11="No Cumple",0,0)))</f>
        <v/>
      </c>
    </row>
    <row r="12" ht="36" customHeight="1" s="18">
      <c r="A12" s="23" t="inlineStr">
        <is>
          <t>GEN-10</t>
        </is>
      </c>
      <c r="B12" s="22" t="inlineStr">
        <is>
          <t>Describa la estrategia de escalabilidad: ¿cómo crece la plataforma de 10 mil a 1 millón de dispositivos sin degradación de performance?</t>
        </is>
      </c>
      <c r="C12" s="26" t="inlineStr">
        <is>
          <t>强制性</t>
        </is>
      </c>
      <c r="D12" s="23" t="n">
        <v>2</v>
      </c>
      <c r="E12" s="27" t="n"/>
      <c r="F12" s="28" t="n"/>
      <c r="G12" s="28" t="n"/>
      <c r="H12" s="29">
        <f>IF(E12="No Aplica",0,D12)</f>
        <v/>
      </c>
      <c r="I12" s="29">
        <f>IF(E12="Cumple",D12,IF(E12="Cumple Parcialmente",D12*0.5,IF(E12="No Cumple",0,0)))</f>
        <v/>
      </c>
    </row>
    <row r="13" ht="36" customHeight="1" s="18">
      <c r="A13" s="23" t="inlineStr">
        <is>
          <t>GEN-11</t>
        </is>
      </c>
      <c r="B13" s="22" t="inlineStr">
        <is>
          <t>Describa el modelo de alta disponibilidad: RTO, RPO, esquema activo-activo/activo-pasivo, SLA de disponibilidad del servicio plataforma.</t>
        </is>
      </c>
      <c r="C13" s="26" t="inlineStr">
        <is>
          <t>强制性</t>
        </is>
      </c>
      <c r="D13" s="23" t="n">
        <v>3</v>
      </c>
      <c r="E13" s="27" t="n"/>
      <c r="F13" s="28" t="n"/>
      <c r="G13" s="28" t="n"/>
      <c r="H13" s="29">
        <f>IF(E13="No Aplica",0,D13)</f>
        <v/>
      </c>
      <c r="I13" s="29">
        <f>IF(E13="Cumple",D13,IF(E13="Cumple Parcialmente",D13*0.5,IF(E13="No Cumple",0,0)))</f>
        <v/>
      </c>
    </row>
    <row r="14" ht="36" customHeight="1" s="18">
      <c r="A14" s="23" t="inlineStr">
        <is>
          <t>GEN-12</t>
        </is>
      </c>
      <c r="B14" s="22" t="inlineStr">
        <is>
          <t>Describa el plan de continuidad de negocio (BCP) y recuperación ante desastres (DRP). Adjunte documento.</t>
        </is>
      </c>
      <c r="C14" s="26" t="inlineStr">
        <is>
          <t>强制性</t>
        </is>
      </c>
      <c r="D14" s="23" t="n">
        <v>2</v>
      </c>
      <c r="E14" s="27" t="n"/>
      <c r="F14" s="28" t="n"/>
      <c r="G14" s="28" t="n"/>
      <c r="H14" s="29">
        <f>IF(E14="No Aplica",0,D14)</f>
        <v/>
      </c>
      <c r="I14" s="29">
        <f>IF(E14="Cumple",D14,IF(E14="Cumple Parcialmente",D14*0.5,IF(E14="No Cumple",0,0)))</f>
        <v/>
      </c>
    </row>
    <row r="15" ht="36" customHeight="1" s="18">
      <c r="A15" s="23" t="inlineStr">
        <is>
          <t>GEN-13</t>
        </is>
      </c>
      <c r="B15" s="22" t="inlineStr">
        <is>
          <t>¿La solución cumple con los casos de uso de clientes regulados y no regulados del mercado eléctrico dominicano? Explique.</t>
        </is>
      </c>
      <c r="C15" s="27" t="inlineStr">
        <is>
          <t>期望性</t>
        </is>
      </c>
      <c r="D15" s="23" t="n">
        <v>1</v>
      </c>
      <c r="E15" s="27" t="n"/>
      <c r="F15" s="28" t="n"/>
      <c r="G15" s="28" t="n"/>
      <c r="H15" s="29">
        <f>IF(E15="No Aplica",0,D15)</f>
        <v/>
      </c>
      <c r="I15" s="29">
        <f>IF(E15="Cumple",D15,IF(E15="Cumple Parcialmente",D15*0.5,IF(E15="No Cumple",0,0)))</f>
        <v/>
      </c>
    </row>
    <row r="16"/>
    <row r="17" ht="25.5" customHeight="1" s="18">
      <c r="A17" s="30" t="inlineStr">
        <is>
          <t>摘要</t>
        </is>
      </c>
      <c r="B17" s="19" t="inlineStr">
        <is>
          <t>Total requerimientos / Peso total / Peso efectivo / Puntos obtenidos / % Cumplimiento de la sección</t>
        </is>
      </c>
      <c r="C17" s="23">
        <f>13</f>
        <v/>
      </c>
      <c r="D17" s="23">
        <f>SUM(D3:D15)</f>
        <v/>
      </c>
      <c r="E17" s="31" t="inlineStr">
        <is>
          <t>有效权重:</t>
        </is>
      </c>
      <c r="F17" s="23">
        <f>SUM(H3:H15)</f>
        <v/>
      </c>
      <c r="G17" s="32" t="inlineStr">
        <is>
          <t>合规率:</t>
        </is>
      </c>
      <c r="H17" s="33">
        <f>IFERROR(SUM(I3:I15)/SUM(H3:H15),0)</f>
        <v/>
      </c>
    </row>
  </sheetData>
  <mergeCells count="1">
    <mergeCell ref="A1:I1"/>
  </mergeCells>
  <conditionalFormatting sqref="E3:E15">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15"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4.xml><?xml version="1.0" encoding="utf-8"?>
<worksheet xmlns="http://schemas.openxmlformats.org/spreadsheetml/2006/main">
  <sheetPr>
    <outlinePr summaryBelow="1" summaryRight="1"/>
    <pageSetUpPr/>
  </sheetPr>
  <dimension ref="A1:I30"/>
  <sheetViews>
    <sheetView showGridLines="0" zoomScaleNormal="100" workbookViewId="0">
      <pane ySplit="3" topLeftCell="A18" activePane="bottomLeft" state="frozen"/>
      <selection pane="bottomLeft" activeCell="B29" sqref="B29"/>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3. 管理平台</t>
        </is>
      </c>
    </row>
    <row r="2" ht="30" customHeight="1" s="18">
      <c r="A2" s="11" t="inlineStr">
        <is>
          <t>Nota: Responda con detalle la capacidad de la plataforma. Si cumple parcialmente, especifique roadmap y fecha.</t>
        </is>
      </c>
      <c r="B2" s="34" t="n"/>
      <c r="C2" s="34" t="n"/>
      <c r="D2" s="34" t="n"/>
      <c r="E2" s="34" t="n"/>
      <c r="F2" s="34" t="n"/>
      <c r="G2" s="34" t="n"/>
      <c r="H2" s="34" t="n"/>
      <c r="I2" s="34" t="n"/>
    </row>
    <row r="3" ht="31.5" customHeight="1" s="18">
      <c r="A3" s="1" t="inlineStr">
        <is>
          <t>编号</t>
        </is>
      </c>
      <c r="B3" s="1" t="inlineStr">
        <is>
          <t>要求</t>
        </is>
      </c>
      <c r="C3" s="1" t="inlineStr">
        <is>
          <t>关键性</t>
        </is>
      </c>
      <c r="D3" s="1" t="inlineStr">
        <is>
          <t>权重</t>
        </is>
      </c>
      <c r="E3" s="1" t="inlineStr">
        <is>
          <t>合规级别</t>
        </is>
      </c>
      <c r="F3" s="1" t="inlineStr">
        <is>
          <t>评论/依据</t>
        </is>
      </c>
      <c r="G3" s="1" t="inlineStr">
        <is>
          <t>参考文档(文件/页码/章节)</t>
        </is>
      </c>
      <c r="H3" s="1" t="inlineStr">
        <is>
          <t>有效权重</t>
        </is>
      </c>
      <c r="I3" s="1" t="inlineStr">
        <is>
          <t>获得分数</t>
        </is>
      </c>
    </row>
    <row r="4" ht="36" customHeight="1" s="18">
      <c r="A4" s="23" t="inlineStr">
        <is>
          <t>PLA-01</t>
        </is>
      </c>
      <c r="B4" s="22" t="inlineStr">
        <is>
          <t>La plataforma debe ofrecer acceso Web (navegador) y App móvil (iOS y Android). Indique versiones mínimas soportadas.</t>
        </is>
      </c>
      <c r="C4" s="26" t="inlineStr">
        <is>
          <t>强制性</t>
        </is>
      </c>
      <c r="D4" s="23" t="n">
        <v>2</v>
      </c>
      <c r="E4" s="27" t="n"/>
      <c r="F4" s="28" t="n"/>
      <c r="G4" s="28" t="n"/>
      <c r="H4" s="29">
        <f>IF(E4="No Aplica",0,D4)</f>
        <v/>
      </c>
      <c r="I4" s="29">
        <f>IF(E4="Cumple",D4,IF(E4="Cumple Parcialmente",D4*0.5,IF(E4="No Cumple",0,0)))</f>
        <v/>
      </c>
    </row>
    <row r="5" ht="36" customHeight="1" s="18">
      <c r="A5" s="23" t="inlineStr">
        <is>
          <t>PLA-02</t>
        </is>
      </c>
      <c r="B5" s="22" t="inlineStr">
        <is>
          <t>Dashboard configurable por el usuario final, con widgets arrastrables y métricas seleccionables del catálogo de variables de la plataforma.</t>
        </is>
      </c>
      <c r="C5" s="26" t="inlineStr">
        <is>
          <t>强制性</t>
        </is>
      </c>
      <c r="D5" s="23" t="n">
        <v>3</v>
      </c>
      <c r="E5" s="27" t="n"/>
      <c r="F5" s="28" t="n"/>
      <c r="G5" s="28" t="n"/>
      <c r="H5" s="29">
        <f>IF(E5="No Aplica",0,D5)</f>
        <v/>
      </c>
      <c r="I5" s="29">
        <f>IF(E5="Cumple",D5,IF(E5="Cumple Parcialmente",D5*0.5,IF(E5="No Cumple",0,0)))</f>
        <v/>
      </c>
    </row>
    <row r="6" ht="36" customHeight="1" s="18">
      <c r="A6" s="23" t="inlineStr">
        <is>
          <t>PLA-03</t>
        </is>
      </c>
      <c r="B6" s="22" t="inlineStr">
        <is>
          <t>Módulo de reportes de gestión, operativos, administrativos y regulatorios. El cliente debe poder construir sus propios reportes sobre cualquier variable capturada.</t>
        </is>
      </c>
      <c r="C6" s="26" t="inlineStr">
        <is>
          <t>强制性</t>
        </is>
      </c>
      <c r="D6" s="23" t="n">
        <v>3</v>
      </c>
      <c r="E6" s="27" t="n"/>
      <c r="F6" s="28" t="n"/>
      <c r="G6" s="28" t="n"/>
      <c r="H6" s="29">
        <f>IF(E6="No Aplica",0,D6)</f>
        <v/>
      </c>
      <c r="I6" s="29">
        <f>IF(E6="Cumple",D6,IF(E6="Cumple Parcialmente",D6*0.5,IF(E6="No Cumple",0,0)))</f>
        <v/>
      </c>
    </row>
    <row r="7" ht="36" customHeight="1" s="18">
      <c r="A7" s="23" t="inlineStr">
        <is>
          <t>PLA-04</t>
        </is>
      </c>
      <c r="B7" s="22" t="inlineStr">
        <is>
          <t>Los reportes deben exportarse en formatos CSV, TXT, PDF, XML, XLSX y JSON. Soporte de reportes programados con envío automático por correo.</t>
        </is>
      </c>
      <c r="C7" s="26" t="inlineStr">
        <is>
          <t>强制性</t>
        </is>
      </c>
      <c r="D7" s="23" t="n">
        <v>2</v>
      </c>
      <c r="E7" s="27" t="n"/>
      <c r="F7" s="28" t="n"/>
      <c r="G7" s="28" t="n"/>
      <c r="H7" s="29">
        <f>IF(E7="No Aplica",0,D7)</f>
        <v/>
      </c>
      <c r="I7" s="29">
        <f>IF(E7="Cumple",D7,IF(E7="Cumple Parcialmente",D7*0.5,IF(E7="No Cumple",0,0)))</f>
        <v/>
      </c>
    </row>
    <row r="8" ht="36" customHeight="1" s="18">
      <c r="A8" s="23" t="inlineStr">
        <is>
          <t>PLA-05</t>
        </is>
      </c>
      <c r="B8" s="22" t="inlineStr">
        <is>
          <t>Consulta de mediciones por medidor individual o grupo, con filtros por tipo de facturación (Prepago/Libre/No regulado), tipo de cliente, región, ruta y fecha.</t>
        </is>
      </c>
      <c r="C8" s="26" t="inlineStr">
        <is>
          <t>强制性</t>
        </is>
      </c>
      <c r="D8" s="23" t="n">
        <v>3</v>
      </c>
      <c r="E8" s="27" t="n"/>
      <c r="F8" s="28" t="n"/>
      <c r="G8" s="28" t="n"/>
      <c r="H8" s="29">
        <f>IF(E8="No Aplica",0,D8)</f>
        <v/>
      </c>
      <c r="I8" s="29">
        <f>IF(E8="Cumple",D8,IF(E8="Cumple Parcialmente",D8*0.5,IF(E8="No Cumple",0,0)))</f>
        <v/>
      </c>
    </row>
    <row r="9" ht="42.95" customHeight="1" s="18">
      <c r="A9" s="23" t="inlineStr">
        <is>
          <t>PLA-06</t>
        </is>
      </c>
      <c r="B9" s="22" t="inlineStr">
        <is>
          <t>Administración granular de roles y permisos (RBAC). Debe permitir roles personalizados con matriz de módulo x acción (consulta, edición, aprobación, eliminación).</t>
        </is>
      </c>
      <c r="C9" s="26" t="inlineStr">
        <is>
          <t>强制性</t>
        </is>
      </c>
      <c r="D9" s="23" t="n">
        <v>3</v>
      </c>
      <c r="E9" s="27" t="n"/>
      <c r="F9" s="28" t="n"/>
      <c r="G9" s="28" t="n"/>
      <c r="H9" s="29">
        <f>IF(E9="No Aplica",0,D9)</f>
        <v/>
      </c>
      <c r="I9" s="29">
        <f>IF(E9="Cumple",D9,IF(E9="Cumple Parcialmente",D9*0.5,IF(E9="No Cumple",0,0)))</f>
        <v/>
      </c>
    </row>
    <row r="10" ht="36" customHeight="1" s="18">
      <c r="A10" s="23" t="inlineStr">
        <is>
          <t>PLA-07</t>
        </is>
      </c>
      <c r="B10" s="22" t="inlineStr">
        <is>
          <t>Gestión de multi-tenant / multi-cliente: debe permitir a Claro administrar varios clientes finales desde la misma instancia con segregación total de datos.</t>
        </is>
      </c>
      <c r="C10" s="26" t="inlineStr">
        <is>
          <t>强制性</t>
        </is>
      </c>
      <c r="D10" s="23" t="n">
        <v>3</v>
      </c>
      <c r="E10" s="27" t="n"/>
      <c r="F10" s="28" t="n"/>
      <c r="G10" s="28" t="n"/>
      <c r="H10" s="29">
        <f>IF(E10="No Aplica",0,D10)</f>
        <v/>
      </c>
      <c r="I10" s="29">
        <f>IF(E10="Cumple",D10,IF(E10="Cumple Parcialmente",D10*0.5,IF(E10="No Cumple",0,0)))</f>
        <v/>
      </c>
    </row>
    <row r="11" ht="36" customHeight="1" s="18">
      <c r="A11" s="23" t="inlineStr">
        <is>
          <t>PLA-08</t>
        </is>
      </c>
      <c r="B11" s="22" t="inlineStr">
        <is>
          <t>Activación, suspensión, cancelación y reactivación remota del servicio eléctrico desde la plataforma (corte/reconexión). Soporte de flujos con aprobación multi-nivel.</t>
        </is>
      </c>
      <c r="C11" s="26" t="inlineStr">
        <is>
          <t>强制性</t>
        </is>
      </c>
      <c r="D11" s="23" t="n">
        <v>3</v>
      </c>
      <c r="E11" s="27" t="n"/>
      <c r="F11" s="28" t="n"/>
      <c r="G11" s="28" t="n"/>
      <c r="H11" s="29">
        <f>IF(E11="No Aplica",0,D11)</f>
        <v/>
      </c>
      <c r="I11" s="29">
        <f>IF(E11="Cumple",D11,IF(E11="Cumple Parcialmente",D11*0.5,IF(E11="No Cumple",0,0)))</f>
        <v/>
      </c>
    </row>
    <row r="12" ht="36" customHeight="1" s="18">
      <c r="A12" s="23" t="inlineStr">
        <is>
          <t>PLA-09</t>
        </is>
      </c>
      <c r="B12" s="22" t="inlineStr">
        <is>
          <t>Métodos automáticos de registro masivo de dispositivos: alta, consulta, actualización, baja. Soporte de importación por lote (CSV/Excel) y vía API.</t>
        </is>
      </c>
      <c r="C12" s="26" t="inlineStr">
        <is>
          <t>强制性</t>
        </is>
      </c>
      <c r="D12" s="23" t="n">
        <v>3</v>
      </c>
      <c r="E12" s="27" t="n"/>
      <c r="F12" s="28" t="n"/>
      <c r="G12" s="28" t="n"/>
      <c r="H12" s="29">
        <f>IF(E12="No Aplica",0,D12)</f>
        <v/>
      </c>
      <c r="I12" s="29">
        <f>IF(E12="Cumple",D12,IF(E12="Cumple Parcialmente",D12*0.5,IF(E12="No Cumple",0,0)))</f>
        <v/>
      </c>
    </row>
    <row r="13" ht="36" customHeight="1" s="18">
      <c r="A13" s="23" t="inlineStr">
        <is>
          <t>PLA-10</t>
        </is>
      </c>
      <c r="B13" s="22" t="inlineStr">
        <is>
          <t>Listas de distribución (correo/SMS) configurables por el cliente para envío de alarmas, grupales o individuales, con plantillas personalizables.</t>
        </is>
      </c>
      <c r="C13" s="26" t="inlineStr">
        <is>
          <t>强制性</t>
        </is>
      </c>
      <c r="D13" s="23" t="n">
        <v>2</v>
      </c>
      <c r="E13" s="27" t="n"/>
      <c r="F13" s="28" t="n"/>
      <c r="G13" s="28" t="n"/>
      <c r="H13" s="29">
        <f>IF(E13="No Aplica",0,D13)</f>
        <v/>
      </c>
      <c r="I13" s="29">
        <f>IF(E13="Cumple",D13,IF(E13="Cumple Parcialmente",D13*0.5,IF(E13="No Cumple",0,0)))</f>
        <v/>
      </c>
    </row>
    <row r="14" ht="36" customHeight="1" s="18">
      <c r="A14" s="23" t="inlineStr">
        <is>
          <t>PLA-11</t>
        </is>
      </c>
      <c r="B14" s="22" t="inlineStr">
        <is>
          <t>Alarmas configurables por el cliente: medidor no transmite, consumo fuera de rango, batería baja, corte de energía, intento de sabotaje, temperatura, entre otras.</t>
        </is>
      </c>
      <c r="C14" s="26" t="inlineStr">
        <is>
          <t>强制性</t>
        </is>
      </c>
      <c r="D14" s="23" t="n">
        <v>3</v>
      </c>
      <c r="E14" s="27" t="n"/>
      <c r="F14" s="28" t="n"/>
      <c r="G14" s="28" t="n"/>
      <c r="H14" s="29">
        <f>IF(E14="No Aplica",0,D14)</f>
        <v/>
      </c>
      <c r="I14" s="29">
        <f>IF(E14="Cumple",D14,IF(E14="Cumple Parcialmente",D14*0.5,IF(E14="No Cumple",0,0)))</f>
        <v/>
      </c>
    </row>
    <row r="15" ht="36" customHeight="1" s="18">
      <c r="A15" s="23" t="inlineStr">
        <is>
          <t>PLA-12</t>
        </is>
      </c>
      <c r="B15" s="22" t="inlineStr">
        <is>
          <t>Motor de reglas (rules engine) para crear alarmas complejas basadas en combinaciones de variables y umbrales.</t>
        </is>
      </c>
      <c r="C15" s="27" t="inlineStr">
        <is>
          <t>期望性</t>
        </is>
      </c>
      <c r="D15" s="23" t="n">
        <v>1</v>
      </c>
      <c r="E15" s="27" t="n"/>
      <c r="F15" s="28" t="n"/>
      <c r="G15" s="28" t="n"/>
      <c r="H15" s="29">
        <f>IF(E15="No Aplica",0,D15)</f>
        <v/>
      </c>
      <c r="I15" s="29">
        <f>IF(E15="Cumple",D15,IF(E15="Cumple Parcialmente",D15*0.5,IF(E15="No Cumple",0,0)))</f>
        <v/>
      </c>
    </row>
    <row r="16" ht="36" customHeight="1" s="18">
      <c r="A16" s="23" t="inlineStr">
        <is>
          <t>PLA-13</t>
        </is>
      </c>
      <c r="B16" s="22" t="inlineStr">
        <is>
          <t>La frecuencia de envío de mediciones al sistema debe ser configurable por el cliente, por grupo de medidores o por medidor individual (desde 1 minuto hasta 24 horas).</t>
        </is>
      </c>
      <c r="C16" s="26" t="inlineStr">
        <is>
          <t>强制性</t>
        </is>
      </c>
      <c r="D16" s="23" t="n">
        <v>2</v>
      </c>
      <c r="E16" s="27" t="n"/>
      <c r="F16" s="28" t="n"/>
      <c r="G16" s="28" t="n"/>
      <c r="H16" s="29">
        <f>IF(E16="No Aplica",0,D16)</f>
        <v/>
      </c>
      <c r="I16" s="29">
        <f>IF(E16="Cumple",D16,IF(E16="Cumple Parcialmente",D16*0.5,IF(E16="No Cumple",0,0)))</f>
        <v/>
      </c>
    </row>
    <row r="17" ht="36" customHeight="1" s="18">
      <c r="A17" s="23" t="inlineStr">
        <is>
          <t>PLA-14</t>
        </is>
      </c>
      <c r="B17" s="22" t="inlineStr">
        <is>
          <t>Mapa GIS con ubicación georreferenciada de dispositivos (coordenadas GPS), visualización por capas, heatmaps de consumo y estado de conectividad.</t>
        </is>
      </c>
      <c r="C17" s="26" t="inlineStr">
        <is>
          <t>强制性</t>
        </is>
      </c>
      <c r="D17" s="23" t="n">
        <v>2</v>
      </c>
      <c r="E17" s="27" t="n"/>
      <c r="F17" s="28" t="n"/>
      <c r="G17" s="28" t="n"/>
      <c r="H17" s="29">
        <f>IF(E17="No Aplica",0,D17)</f>
        <v/>
      </c>
      <c r="I17" s="29">
        <f>IF(E17="Cumple",D17,IF(E17="Cumple Parcialmente",D17*0.5,IF(E17="No Cumple",0,0)))</f>
        <v/>
      </c>
    </row>
    <row r="18" ht="36" customHeight="1" s="18">
      <c r="A18" s="23" t="inlineStr">
        <is>
          <t>PLA-15</t>
        </is>
      </c>
      <c r="B18" s="22" t="inlineStr">
        <is>
          <t>Historial de consumo y eventos: retención mínima de 24 meses en línea, con capacidad de exportación al cluster de almacenamiento del cliente (data lake).</t>
        </is>
      </c>
      <c r="C18" s="26" t="inlineStr">
        <is>
          <t>强制性</t>
        </is>
      </c>
      <c r="D18" s="23" t="n">
        <v>3</v>
      </c>
      <c r="E18" s="27" t="n"/>
      <c r="F18" s="28" t="n"/>
      <c r="G18" s="28" t="n"/>
      <c r="H18" s="29">
        <f>IF(E18="No Aplica",0,D18)</f>
        <v/>
      </c>
      <c r="I18" s="29">
        <f>IF(E18="Cumple",D18,IF(E18="Cumple Parcialmente",D18*0.5,IF(E18="No Cumple",0,0)))</f>
        <v/>
      </c>
    </row>
    <row r="19" ht="36" customHeight="1" s="18">
      <c r="A19" s="23" t="inlineStr">
        <is>
          <t>PLA-16</t>
        </is>
      </c>
      <c r="B19" s="22" t="inlineStr">
        <is>
          <t>Capacidad de firmware OTA (over-the-air) sobre los dispositivos gestionados desde la plataforma, con control por lotes y rollback.</t>
        </is>
      </c>
      <c r="C19" s="26" t="inlineStr">
        <is>
          <t>强制性</t>
        </is>
      </c>
      <c r="D19" s="23" t="n">
        <v>3</v>
      </c>
      <c r="E19" s="27" t="n"/>
      <c r="F19" s="28" t="n"/>
      <c r="G19" s="28" t="n"/>
      <c r="H19" s="29">
        <f>IF(E19="No Aplica",0,D19)</f>
        <v/>
      </c>
      <c r="I19" s="29">
        <f>IF(E19="Cumple",D19,IF(E19="Cumple Parcialmente",D19*0.5,IF(E19="No Cumple",0,0)))</f>
        <v/>
      </c>
    </row>
    <row r="20" ht="36" customHeight="1" s="18">
      <c r="A20" s="23" t="inlineStr">
        <is>
          <t>PLA-17</t>
        </is>
      </c>
      <c r="B20" s="22" t="inlineStr">
        <is>
          <t>Gestión del ciclo de vida completo del dispositivo: stock, asignado, instalado, activo, suspendido, retirado, en mantenimiento, baja definitiva.</t>
        </is>
      </c>
      <c r="C20" s="26" t="inlineStr">
        <is>
          <t>强制性</t>
        </is>
      </c>
      <c r="D20" s="23" t="n">
        <v>2</v>
      </c>
      <c r="E20" s="27" t="n"/>
      <c r="F20" s="28" t="n"/>
      <c r="G20" s="28" t="n"/>
      <c r="H20" s="29">
        <f>IF(E20="No Aplica",0,D20)</f>
        <v/>
      </c>
      <c r="I20" s="29">
        <f>IF(E20="Cumple",D20,IF(E20="Cumple Parcialmente",D20*0.5,IF(E20="No Cumple",0,0)))</f>
        <v/>
      </c>
    </row>
    <row r="21" ht="36" customHeight="1" s="18">
      <c r="A21" s="23" t="inlineStr">
        <is>
          <t>PLA-18</t>
        </is>
      </c>
      <c r="B21" s="22" t="inlineStr">
        <is>
          <t>Bitácora de auditoría (audit log) inmutable de todas las acciones de usuarios y llamadas API, con retención mínima de 12 meses y exportación bajo demanda.</t>
        </is>
      </c>
      <c r="C21" s="26" t="inlineStr">
        <is>
          <t>强制性</t>
        </is>
      </c>
      <c r="D21" s="23" t="n">
        <v>3</v>
      </c>
      <c r="E21" s="27" t="n"/>
      <c r="F21" s="28" t="n"/>
      <c r="G21" s="28" t="n"/>
      <c r="H21" s="29">
        <f>IF(E21="No Aplica",0,D21)</f>
        <v/>
      </c>
      <c r="I21" s="29">
        <f>IF(E21="Cumple",D21,IF(E21="Cumple Parcialmente",D21*0.5,IF(E21="No Cumple",0,0)))</f>
        <v/>
      </c>
    </row>
    <row r="22" ht="36" customHeight="1" s="18">
      <c r="A22" s="23" t="inlineStr">
        <is>
          <t>PLA-19</t>
        </is>
      </c>
      <c r="B22" s="22" t="inlineStr">
        <is>
          <t>Soporte multilenguaje: español (obligatorio) e inglés (obligatorio). Indique otros idiomas soportados.</t>
        </is>
      </c>
      <c r="C22" s="26" t="inlineStr">
        <is>
          <t>强制性</t>
        </is>
      </c>
      <c r="D22" s="23" t="n">
        <v>1</v>
      </c>
      <c r="E22" s="27" t="n"/>
      <c r="F22" s="28" t="n"/>
      <c r="G22" s="28" t="n"/>
      <c r="H22" s="29">
        <f>IF(E22="No Aplica",0,D22)</f>
        <v/>
      </c>
      <c r="I22" s="29">
        <f>IF(E22="Cumple",D22,IF(E22="Cumple Parcialmente",D22*0.5,IF(E22="No Cumple",0,0)))</f>
        <v/>
      </c>
    </row>
    <row r="23" ht="36" customHeight="1" s="18">
      <c r="A23" s="23" t="inlineStr">
        <is>
          <t>PLA-20</t>
        </is>
      </c>
      <c r="B23" s="22" t="inlineStr">
        <is>
          <t>Integración con SMSC de Claro para envío de SMS de notificaciones y alarmas.</t>
        </is>
      </c>
      <c r="C23" s="26" t="inlineStr">
        <is>
          <t>强制性</t>
        </is>
      </c>
      <c r="D23" s="23" t="n">
        <v>2</v>
      </c>
      <c r="E23" s="27" t="n"/>
      <c r="F23" s="28" t="n"/>
      <c r="G23" s="28" t="n"/>
      <c r="H23" s="29">
        <f>IF(E23="No Aplica",0,D23)</f>
        <v/>
      </c>
      <c r="I23" s="29">
        <f>IF(E23="Cumple",D23,IF(E23="Cumple Parcialmente",D23*0.5,IF(E23="No Cumple",0,0)))</f>
        <v/>
      </c>
    </row>
    <row r="24" ht="36" customHeight="1" s="18">
      <c r="A24" s="23" t="inlineStr">
        <is>
          <t>PLA-21</t>
        </is>
      </c>
      <c r="B24" s="22" t="inlineStr">
        <is>
          <t>Motor de analítica y reportes predictivos (detección de fraude, predicción de fallas, segmentación de consumo).</t>
        </is>
      </c>
      <c r="C24" s="27" t="inlineStr">
        <is>
          <t>期望性</t>
        </is>
      </c>
      <c r="D24" s="23" t="n">
        <v>1</v>
      </c>
      <c r="E24" s="27" t="n"/>
      <c r="F24" s="28" t="n"/>
      <c r="G24" s="28" t="n"/>
      <c r="H24" s="29">
        <f>IF(E24="No Aplica",0,D24)</f>
        <v/>
      </c>
      <c r="I24" s="29">
        <f>IF(E24="Cumple",D24,IF(E24="Cumple Parcialmente",D24*0.5,IF(E24="No Cumple",0,0)))</f>
        <v/>
      </c>
    </row>
    <row r="25" ht="36" customHeight="1" s="18">
      <c r="A25" s="23" t="inlineStr">
        <is>
          <t>PLA-22</t>
        </is>
      </c>
      <c r="B25" s="22" t="inlineStr">
        <is>
          <t>La plataforma debe cumplir con políticas de privacidad: los datos del cliente final no se comparten con terceros sin autorización escrita de Claro.</t>
        </is>
      </c>
      <c r="C25" s="26" t="inlineStr">
        <is>
          <t>强制性</t>
        </is>
      </c>
      <c r="D25" s="23" t="n">
        <v>3</v>
      </c>
      <c r="E25" s="27" t="n"/>
      <c r="F25" s="28" t="n"/>
      <c r="G25" s="28" t="n"/>
      <c r="H25" s="29">
        <f>IF(E25="No Aplica",0,D25)</f>
        <v/>
      </c>
      <c r="I25" s="29">
        <f>IF(E25="Cumple",D25,IF(E25="Cumple Parcialmente",D25*0.5,IF(E25="No Cumple",0,0)))</f>
        <v/>
      </c>
    </row>
    <row r="26" ht="36" customHeight="1" s="18">
      <c r="A26" s="23" t="inlineStr">
        <is>
          <t>PLA-23</t>
        </is>
      </c>
      <c r="B26" s="22" t="inlineStr">
        <is>
          <t>Portal de autogestión para el cliente final (consumidor): consulta de consumo, facturación, pagos, alertas. Indique alcance y personalización.</t>
        </is>
      </c>
      <c r="C26" s="27" t="inlineStr">
        <is>
          <t>期望性</t>
        </is>
      </c>
      <c r="D26" s="23" t="n">
        <v>2</v>
      </c>
      <c r="E26" s="27" t="n"/>
      <c r="F26" s="28" t="n"/>
      <c r="G26" s="28" t="n"/>
      <c r="H26" s="29">
        <f>IF(E26="No Aplica",0,D26)</f>
        <v/>
      </c>
      <c r="I26" s="29">
        <f>IF(E26="Cumple",D26,IF(E26="Cumple Parcialmente",D26*0.5,IF(E26="No Cumple",0,0)))</f>
        <v/>
      </c>
    </row>
    <row r="27" ht="36" customHeight="1" s="18">
      <c r="A27" s="23" t="inlineStr">
        <is>
          <t>PLA-24</t>
        </is>
      </c>
      <c r="B27" s="22" t="inlineStr">
        <is>
          <t>Capacidad de gestión remota de parámetros del medidor: umbrales de corte, calendario tarifario, límites de demanda.</t>
        </is>
      </c>
      <c r="C27" s="26" t="inlineStr">
        <is>
          <t>强制性</t>
        </is>
      </c>
      <c r="D27" s="23" t="n">
        <v>2</v>
      </c>
      <c r="E27" s="27" t="n"/>
      <c r="F27" s="28" t="n"/>
      <c r="G27" s="28" t="n"/>
      <c r="H27" s="29">
        <f>IF(E27="No Aplica",0,D27)</f>
        <v/>
      </c>
      <c r="I27" s="29">
        <f>IF(E27="Cumple",D27,IF(E27="Cumple Parcialmente",D27*0.5,IF(E27="No Cumple",0,0)))</f>
        <v/>
      </c>
    </row>
    <row r="28" ht="36" customHeight="1" s="18">
      <c r="A28" s="23" t="inlineStr">
        <is>
          <t>PLA-25</t>
        </is>
      </c>
      <c r="B28" s="22" t="inlineStr">
        <is>
          <t>Integración con sistemas de terceros: BSS de Claro</t>
        </is>
      </c>
      <c r="C28" s="26" t="inlineStr">
        <is>
          <t>强制性</t>
        </is>
      </c>
      <c r="D28" s="23" t="n">
        <v>3</v>
      </c>
      <c r="E28" s="27" t="n"/>
      <c r="F28" s="28" t="n"/>
      <c r="G28" s="28" t="n"/>
      <c r="H28" s="29">
        <f>IF(E28="No Aplica",0,D28)</f>
        <v/>
      </c>
      <c r="I28" s="29">
        <f>IF(E28="Cumple",D28,IF(E28="Cumple Parcialmente",D28*0.5,IF(E28="No Cumple",0,0)))</f>
        <v/>
      </c>
    </row>
    <row r="29"/>
    <row r="30" ht="25.5" customHeight="1" s="18">
      <c r="A30" s="30" t="inlineStr">
        <is>
          <t>摘要</t>
        </is>
      </c>
      <c r="B30" s="19" t="inlineStr">
        <is>
          <t>Total requerimientos / Peso total / Peso efectivo / Puntos obtenidos / % Cumplimiento de la sección</t>
        </is>
      </c>
      <c r="C30" s="23">
        <f>25</f>
        <v/>
      </c>
      <c r="D30" s="23">
        <f>SUM(D4:D28)</f>
        <v/>
      </c>
      <c r="E30" s="31" t="inlineStr">
        <is>
          <t>有效权重:</t>
        </is>
      </c>
      <c r="F30" s="23">
        <f>SUM(H4:H28)</f>
        <v/>
      </c>
      <c r="G30" s="32" t="inlineStr">
        <is>
          <t>合规率:</t>
        </is>
      </c>
      <c r="H30" s="33">
        <f>IFERROR(SUM(I4:I28)/SUM(H4:H28),0)</f>
        <v/>
      </c>
    </row>
  </sheetData>
  <mergeCells count="2">
    <mergeCell ref="A1:I1"/>
    <mergeCell ref="A2:I2"/>
  </mergeCells>
  <conditionalFormatting sqref="E4:E28">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8"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5.xml><?xml version="1.0" encoding="utf-8"?>
<worksheet xmlns="http://schemas.openxmlformats.org/spreadsheetml/2006/main">
  <sheetPr>
    <outlinePr summaryBelow="1" summaryRight="1"/>
    <pageSetUpPr/>
  </sheetPr>
  <dimension ref="A1:I29"/>
  <sheetViews>
    <sheetView showGridLines="0" zoomScaleNormal="100" workbookViewId="0">
      <pane ySplit="3" topLeftCell="A10" activePane="bottomLeft" state="frozen"/>
      <selection pane="bottomLeft" activeCell="B21" sqref="B2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4. 测量设备</t>
        </is>
      </c>
    </row>
    <row r="2" ht="30" customHeight="1" s="18">
      <c r="A2" s="11" t="inlineStr">
        <is>
          <t>Nota: Especifique modelo por modelo y adjunte fichas técnicas y certificados.</t>
        </is>
      </c>
      <c r="B2" s="34" t="n"/>
      <c r="C2" s="34" t="n"/>
      <c r="D2" s="34" t="n"/>
      <c r="E2" s="34" t="n"/>
      <c r="F2" s="34" t="n"/>
      <c r="G2" s="34" t="n"/>
      <c r="H2" s="34" t="n"/>
      <c r="I2" s="34" t="n"/>
    </row>
    <row r="3" ht="31.5" customHeight="1" s="18">
      <c r="A3" s="1" t="inlineStr">
        <is>
          <t>编号</t>
        </is>
      </c>
      <c r="B3" s="1" t="inlineStr">
        <is>
          <t>要求</t>
        </is>
      </c>
      <c r="C3" s="1" t="inlineStr">
        <is>
          <t>关键性</t>
        </is>
      </c>
      <c r="D3" s="1" t="inlineStr">
        <is>
          <t>权重</t>
        </is>
      </c>
      <c r="E3" s="1" t="inlineStr">
        <is>
          <t>合规级别</t>
        </is>
      </c>
      <c r="F3" s="1" t="inlineStr">
        <is>
          <t>评论/依据</t>
        </is>
      </c>
      <c r="G3" s="1" t="inlineStr">
        <is>
          <t>参考文档(文件/页码/章节)</t>
        </is>
      </c>
      <c r="H3" s="1" t="inlineStr">
        <is>
          <t>有效权重</t>
        </is>
      </c>
      <c r="I3" s="1" t="inlineStr">
        <is>
          <t>获得分数</t>
        </is>
      </c>
    </row>
    <row r="4" ht="36" customHeight="1" s="18">
      <c r="A4" s="23" t="inlineStr">
        <is>
          <t>DIS-01</t>
        </is>
      </c>
      <c r="B4" s="22" t="inlineStr">
        <is>
          <t>Los dispositivos deben ser homologados por Claro Dominicana y contar con certificación INDOCAL cuando aplique. Adjunte certificados.</t>
        </is>
      </c>
      <c r="C4" s="26" t="inlineStr">
        <is>
          <t>强制性</t>
        </is>
      </c>
      <c r="D4" s="23" t="n">
        <v>3</v>
      </c>
      <c r="E4" s="27" t="n"/>
      <c r="F4" s="28" t="n"/>
      <c r="G4" s="28" t="n"/>
      <c r="H4" s="29">
        <f>IF(E4="No Aplica",0,D4)</f>
        <v/>
      </c>
      <c r="I4" s="29">
        <f>IF(E4="Cumple",D4,IF(E4="Cumple Parcialmente",D4*0.5,IF(E4="No Cumple",0,0)))</f>
        <v/>
      </c>
    </row>
    <row r="5" ht="36" customHeight="1" s="18">
      <c r="A5" s="23" t="inlineStr">
        <is>
          <t>DIS-02</t>
        </is>
      </c>
      <c r="B5" s="22" t="inlineStr">
        <is>
          <t>Los medidores deben cumplir con normas internacionales aplicables: IEC 62052, IEC 62053 (eléctricos), OIML R49 (agua), OIML R137 (gas). Indique cuáles aplican.</t>
        </is>
      </c>
      <c r="C5" s="26" t="inlineStr">
        <is>
          <t>强制性</t>
        </is>
      </c>
      <c r="D5" s="23" t="n">
        <v>3</v>
      </c>
      <c r="E5" s="27" t="n"/>
      <c r="F5" s="28" t="n"/>
      <c r="G5" s="28" t="n"/>
      <c r="H5" s="29">
        <f>IF(E5="No Aplica",0,D5)</f>
        <v/>
      </c>
      <c r="I5" s="29">
        <f>IF(E5="Cumple",D5,IF(E5="Cumple Parcialmente",D5*0.5,IF(E5="No Cumple",0,0)))</f>
        <v/>
      </c>
    </row>
    <row r="6" ht="36" customHeight="1" s="18">
      <c r="A6" s="23" t="inlineStr">
        <is>
          <t>DIS-03</t>
        </is>
      </c>
      <c r="B6" s="22" t="inlineStr">
        <is>
          <t>Los medidores deben venir con el módulo de conectividad a red móvil integrado de fábrica (no módulo externo).</t>
        </is>
      </c>
      <c r="C6" s="26" t="inlineStr">
        <is>
          <t>强制性</t>
        </is>
      </c>
      <c r="D6" s="23" t="n">
        <v>3</v>
      </c>
      <c r="E6" s="27" t="n"/>
      <c r="F6" s="28" t="n"/>
      <c r="G6" s="28" t="n"/>
      <c r="H6" s="29">
        <f>IF(E6="No Aplica",0,D6)</f>
        <v/>
      </c>
      <c r="I6" s="29">
        <f>IF(E6="Cumple",D6,IF(E6="Cumple Parcialmente",D6*0.5,IF(E6="No Cumple",0,0)))</f>
        <v/>
      </c>
    </row>
    <row r="7" ht="36" customHeight="1" s="18">
      <c r="A7" s="23" t="inlineStr">
        <is>
          <t>DIS-04</t>
        </is>
      </c>
      <c r="B7" s="22" t="inlineStr">
        <is>
          <t>Clase de precisión: eléctricos clase 1 o mejor para monofásicos y clase 0.5S para polifásicos. Agua y gas según la clase metrológica regulatoria aplicable.</t>
        </is>
      </c>
      <c r="C7" s="26" t="inlineStr">
        <is>
          <t>强制性</t>
        </is>
      </c>
      <c r="D7" s="23" t="n">
        <v>3</v>
      </c>
      <c r="E7" s="27" t="n"/>
      <c r="F7" s="28" t="n"/>
      <c r="G7" s="28" t="n"/>
      <c r="H7" s="29">
        <f>IF(E7="No Aplica",0,D7)</f>
        <v/>
      </c>
      <c r="I7" s="29">
        <f>IF(E7="Cumple",D7,IF(E7="Cumple Parcialmente",D7*0.5,IF(E7="No Cumple",0,0)))</f>
        <v/>
      </c>
    </row>
    <row r="8" ht="36" customHeight="1" s="18">
      <c r="A8" s="23" t="inlineStr">
        <is>
          <t>DIS-05</t>
        </is>
      </c>
      <c r="B8" s="22" t="inlineStr">
        <is>
          <t>Los dispositivos deben recibir y ejecutar instrucciones remotas de activación, suspensión, cancelación y reactivación del servicio.</t>
        </is>
      </c>
      <c r="C8" s="26" t="inlineStr">
        <is>
          <t>强制性</t>
        </is>
      </c>
      <c r="D8" s="23" t="n">
        <v>3</v>
      </c>
      <c r="E8" s="27" t="n"/>
      <c r="F8" s="28" t="n"/>
      <c r="G8" s="28" t="n"/>
      <c r="H8" s="29">
        <f>IF(E8="No Aplica",0,D8)</f>
        <v/>
      </c>
      <c r="I8" s="29">
        <f>IF(E8="Cumple",D8,IF(E8="Cumple Parcialmente",D8*0.5,IF(E8="No Cumple",0,0)))</f>
        <v/>
      </c>
    </row>
    <row r="9" ht="36" customHeight="1" s="18">
      <c r="A9" s="23" t="inlineStr">
        <is>
          <t>DIS-06</t>
        </is>
      </c>
      <c r="B9" s="22" t="inlineStr">
        <is>
          <t>Memoria interna del dispositivo: retención local de mediciones mínimo 7 días ante falla de red móvil o corte eléctrico, con sincronización automática al restablecerse.</t>
        </is>
      </c>
      <c r="C9" s="26" t="inlineStr">
        <is>
          <t>强制性</t>
        </is>
      </c>
      <c r="D9" s="23" t="n">
        <v>3</v>
      </c>
      <c r="E9" s="27" t="n"/>
      <c r="F9" s="28" t="n"/>
      <c r="G9" s="28" t="n"/>
      <c r="H9" s="29">
        <f>IF(E9="No Aplica",0,D9)</f>
        <v/>
      </c>
      <c r="I9" s="29">
        <f>IF(E9="Cumple",D9,IF(E9="Cumple Parcialmente",D9*0.5,IF(E9="No Cumple",0,0)))</f>
        <v/>
      </c>
    </row>
    <row r="10" ht="36" customHeight="1" s="18">
      <c r="A10" s="23" t="inlineStr">
        <is>
          <t>DIS-07</t>
        </is>
      </c>
      <c r="B10" s="22" t="inlineStr">
        <is>
          <t>Mecanismo de reintentos configurable para el envío de lecturas ante falla de red. Indique política por defecto y parámetros configurables.</t>
        </is>
      </c>
      <c r="C10" s="26" t="inlineStr">
        <is>
          <t>强制性</t>
        </is>
      </c>
      <c r="D10" s="23" t="n">
        <v>2</v>
      </c>
      <c r="E10" s="27" t="n"/>
      <c r="F10" s="28" t="n"/>
      <c r="G10" s="28" t="n"/>
      <c r="H10" s="29">
        <f>IF(E10="No Aplica",0,D10)</f>
        <v/>
      </c>
      <c r="I10" s="29">
        <f>IF(E10="Cumple",D10,IF(E10="Cumple Parcialmente",D10*0.5,IF(E10="No Cumple",0,0)))</f>
        <v/>
      </c>
    </row>
    <row r="11" ht="36" customHeight="1" s="18">
      <c r="A11" s="23" t="inlineStr">
        <is>
          <t>DIS-08</t>
        </is>
      </c>
      <c r="B11" s="22" t="inlineStr">
        <is>
          <t>Configuración remota de la frecuencia y cantidad de envíos de mediciones por día a la plataforma.</t>
        </is>
      </c>
      <c r="C11" s="26" t="inlineStr">
        <is>
          <t>强制性</t>
        </is>
      </c>
      <c r="D11" s="23" t="n">
        <v>2</v>
      </c>
      <c r="E11" s="27" t="n"/>
      <c r="F11" s="28" t="n"/>
      <c r="G11" s="28" t="n"/>
      <c r="H11" s="29">
        <f>IF(E11="No Aplica",0,D11)</f>
        <v/>
      </c>
      <c r="I11" s="29">
        <f>IF(E11="Cumple",D11,IF(E11="Cumple Parcialmente",D11*0.5,IF(E11="No Cumple",0,0)))</f>
        <v/>
      </c>
    </row>
    <row r="12" ht="36" customHeight="1" s="18">
      <c r="A12" s="23" t="inlineStr">
        <is>
          <t>DIS-09</t>
        </is>
      </c>
      <c r="B12" s="22" t="inlineStr">
        <is>
          <t>Protección antifraude y antimanipulación (sabotaje): sellado físico, sensor de apertura de tapa, sensor de magnetismo, detección de bypass, inversión de corriente.</t>
        </is>
      </c>
      <c r="C12" s="26" t="inlineStr">
        <is>
          <t>强制性</t>
        </is>
      </c>
      <c r="D12" s="23" t="n">
        <v>3</v>
      </c>
      <c r="E12" s="27" t="n"/>
      <c r="F12" s="28" t="n"/>
      <c r="G12" s="28" t="n"/>
      <c r="H12" s="29">
        <f>IF(E12="No Aplica",0,D12)</f>
        <v/>
      </c>
      <c r="I12" s="29">
        <f>IF(E12="Cumple",D12,IF(E12="Cumple Parcialmente",D12*0.5,IF(E12="No Cumple",0,0)))</f>
        <v/>
      </c>
    </row>
    <row r="13" ht="36" customHeight="1" s="18">
      <c r="A13" s="23" t="inlineStr">
        <is>
          <t>DIS-10</t>
        </is>
      </c>
      <c r="B13" s="22" t="inlineStr">
        <is>
          <t>Alerta inmediata a la plataforma ante detección de intento de sabotaje o manipulación física.</t>
        </is>
      </c>
      <c r="C13" s="26" t="inlineStr">
        <is>
          <t>强制性</t>
        </is>
      </c>
      <c r="D13" s="23" t="n">
        <v>3</v>
      </c>
      <c r="E13" s="27" t="n"/>
      <c r="F13" s="28" t="n"/>
      <c r="G13" s="28" t="n"/>
      <c r="H13" s="29">
        <f>IF(E13="No Aplica",0,D13)</f>
        <v/>
      </c>
      <c r="I13" s="29">
        <f>IF(E13="Cumple",D13,IF(E13="Cumple Parcialmente",D13*0.5,IF(E13="No Cumple",0,0)))</f>
        <v/>
      </c>
    </row>
    <row r="14" ht="36" customHeight="1" s="18">
      <c r="A14" s="23" t="inlineStr">
        <is>
          <t>DIS-11</t>
        </is>
      </c>
      <c r="B14" s="22" t="inlineStr">
        <is>
          <t>Grado de protección IP mínimo IP54 para instalación bajo techo e IP65 para intemperie. Indique grado específico de cada modelo.</t>
        </is>
      </c>
      <c r="C14" s="26" t="inlineStr">
        <is>
          <t>强制性</t>
        </is>
      </c>
      <c r="D14" s="23" t="n">
        <v>3</v>
      </c>
      <c r="E14" s="27" t="n"/>
      <c r="F14" s="28" t="n"/>
      <c r="G14" s="28" t="n"/>
      <c r="H14" s="29">
        <f>IF(E14="No Aplica",0,D14)</f>
        <v/>
      </c>
      <c r="I14" s="29">
        <f>IF(E14="Cumple",D14,IF(E14="Cumple Parcialmente",D14*0.5,IF(E14="No Cumple",0,0)))</f>
        <v/>
      </c>
    </row>
    <row r="15" ht="36" customHeight="1" s="18">
      <c r="A15" s="23" t="inlineStr">
        <is>
          <t>DIS-12</t>
        </is>
      </c>
      <c r="B15" s="22" t="inlineStr">
        <is>
          <t>Rango de temperatura de operación: mínimo -10°C a +55°C. Humedad relativa hasta 95% sin condensación.</t>
        </is>
      </c>
      <c r="C15" s="26" t="inlineStr">
        <is>
          <t>强制性</t>
        </is>
      </c>
      <c r="D15" s="23" t="n">
        <v>2</v>
      </c>
      <c r="E15" s="27" t="n"/>
      <c r="F15" s="28" t="n"/>
      <c r="G15" s="28" t="n"/>
      <c r="H15" s="29">
        <f>IF(E15="No Aplica",0,D15)</f>
        <v/>
      </c>
      <c r="I15" s="29">
        <f>IF(E15="Cumple",D15,IF(E15="Cumple Parcialmente",D15*0.5,IF(E15="No Cumple",0,0)))</f>
        <v/>
      </c>
    </row>
    <row r="16" ht="36" customHeight="1" s="18">
      <c r="A16" s="23" t="inlineStr">
        <is>
          <t>DIS-13</t>
        </is>
      </c>
      <c r="B16" s="22" t="inlineStr">
        <is>
          <t>Batería interna de respaldo con autonomía mínima de 7 días en modo reporte reducido. Indique vida útil esperada y política de reemplazo.</t>
        </is>
      </c>
      <c r="C16" s="26" t="inlineStr">
        <is>
          <t>强制性</t>
        </is>
      </c>
      <c r="D16" s="23" t="n">
        <v>2</v>
      </c>
      <c r="E16" s="27" t="n"/>
      <c r="F16" s="28" t="n"/>
      <c r="G16" s="28" t="n"/>
      <c r="H16" s="29">
        <f>IF(E16="No Aplica",0,D16)</f>
        <v/>
      </c>
      <c r="I16" s="29">
        <f>IF(E16="Cumple",D16,IF(E16="Cumple Parcialmente",D16*0.5,IF(E16="No Cumple",0,0)))</f>
        <v/>
      </c>
    </row>
    <row r="17" ht="36" customHeight="1" s="18">
      <c r="A17" s="23" t="inlineStr">
        <is>
          <t>DIS-14</t>
        </is>
      </c>
      <c r="B17" s="22" t="inlineStr">
        <is>
          <t>Protección de datos ante ataques físicos directos al medidor (lectura forzada de memoria, tampering). Detalle mecanismos criptográficos del hardware.</t>
        </is>
      </c>
      <c r="C17" s="26" t="inlineStr">
        <is>
          <t>强制性</t>
        </is>
      </c>
      <c r="D17" s="23" t="n">
        <v>3</v>
      </c>
      <c r="E17" s="27" t="n"/>
      <c r="F17" s="28" t="n"/>
      <c r="G17" s="28" t="n"/>
      <c r="H17" s="29">
        <f>IF(E17="No Aplica",0,D17)</f>
        <v/>
      </c>
      <c r="I17" s="29">
        <f>IF(E17="Cumple",D17,IF(E17="Cumple Parcialmente",D17*0.5,IF(E17="No Cumple",0,0)))</f>
        <v/>
      </c>
    </row>
    <row r="18" ht="36" customHeight="1" s="18">
      <c r="A18" s="23" t="inlineStr">
        <is>
          <t>DIS-15</t>
        </is>
      </c>
      <c r="B18" s="22" t="inlineStr">
        <is>
          <t>Protección contra ataques de ciberseguridad: autenticación mutua, cifrado de comunicaciones, firmware firmado, secure boot.</t>
        </is>
      </c>
      <c r="C18" s="26" t="inlineStr">
        <is>
          <t>强制性</t>
        </is>
      </c>
      <c r="D18" s="23" t="n">
        <v>3</v>
      </c>
      <c r="E18" s="27" t="n"/>
      <c r="F18" s="28" t="n"/>
      <c r="G18" s="28" t="n"/>
      <c r="H18" s="29">
        <f>IF(E18="No Aplica",0,D18)</f>
        <v/>
      </c>
      <c r="I18" s="29">
        <f>IF(E18="Cumple",D18,IF(E18="Cumple Parcialmente",D18*0.5,IF(E18="No Cumple",0,0)))</f>
        <v/>
      </c>
    </row>
    <row r="19" ht="36" customHeight="1" s="18">
      <c r="A19" s="23" t="inlineStr">
        <is>
          <t>DIS-16</t>
        </is>
      </c>
      <c r="B19" s="22" t="inlineStr">
        <is>
          <t>Serialización única por dispositivo en formato numérico, compatible con IMEI. Cada dispositivo debe tener identificador único trazable.</t>
        </is>
      </c>
      <c r="C19" s="26" t="inlineStr">
        <is>
          <t>强制性</t>
        </is>
      </c>
      <c r="D19" s="23" t="n">
        <v>2</v>
      </c>
      <c r="E19" s="27" t="n"/>
      <c r="F19" s="28" t="n"/>
      <c r="G19" s="28" t="n"/>
      <c r="H19" s="29">
        <f>IF(E19="No Aplica",0,D19)</f>
        <v/>
      </c>
      <c r="I19" s="29">
        <f>IF(E19="Cumple",D19,IF(E19="Cumple Parcialmente",D19*0.5,IF(E19="No Cumple",0,0)))</f>
        <v/>
      </c>
    </row>
    <row r="20" ht="36" customHeight="1" s="18">
      <c r="A20" s="23" t="inlineStr">
        <is>
          <t>DIS-17</t>
        </is>
      </c>
      <c r="B20" s="22" t="inlineStr">
        <is>
          <t>Soporte a múltiples tarifas (TOU - Time Of Use), calendario tarifario configurable remotamente, registro de demanda máxima.</t>
        </is>
      </c>
      <c r="C20" s="26" t="inlineStr">
        <is>
          <t>强制性</t>
        </is>
      </c>
      <c r="D20" s="23" t="n">
        <v>2</v>
      </c>
      <c r="E20" s="27" t="n"/>
      <c r="F20" s="28" t="n"/>
      <c r="G20" s="28" t="n"/>
      <c r="H20" s="29">
        <f>IF(E20="No Aplica",0,D20)</f>
        <v/>
      </c>
      <c r="I20" s="29">
        <f>IF(E20="Cumple",D20,IF(E20="Cumple Parcialmente",D20*0.5,IF(E20="No Cumple",0,0)))</f>
        <v/>
      </c>
    </row>
    <row r="21" ht="36" customHeight="1" s="18">
      <c r="A21" s="23" t="inlineStr">
        <is>
          <t>DIS-18</t>
        </is>
      </c>
      <c r="B21" s="22" t="inlineStr">
        <is>
          <t>Detección y registro de eventos de calidad de energía: sags, swells, interrupciones, sobretensiones, desbalances. Aplica a medidores eléctricos.</t>
        </is>
      </c>
      <c r="C21" s="27" t="inlineStr">
        <is>
          <t>期望性</t>
        </is>
      </c>
      <c r="D21" s="23" t="n">
        <v>1</v>
      </c>
      <c r="E21" s="27" t="n"/>
      <c r="F21" s="28" t="n"/>
      <c r="G21" s="28" t="n"/>
      <c r="H21" s="29">
        <f>IF(E21="No Aplica",0,D21)</f>
        <v/>
      </c>
      <c r="I21" s="29">
        <f>IF(E21="Cumple",D21,IF(E21="Cumple Parcialmente",D21*0.5,IF(E21="No Cumple",0,0)))</f>
        <v/>
      </c>
    </row>
    <row r="22" ht="36" customHeight="1" s="18">
      <c r="A22" s="23" t="inlineStr">
        <is>
          <t>DIS-19</t>
        </is>
      </c>
      <c r="B22" s="22" t="inlineStr">
        <is>
          <t>Display en el medidor con información de consumo, estado, alarmas y código de autoservicio (para prepago).</t>
        </is>
      </c>
      <c r="C22" s="26" t="inlineStr">
        <is>
          <t>强制性</t>
        </is>
      </c>
      <c r="D22" s="23" t="n">
        <v>2</v>
      </c>
      <c r="E22" s="27" t="n"/>
      <c r="F22" s="28" t="n"/>
      <c r="G22" s="28" t="n"/>
      <c r="H22" s="29">
        <f>IF(E22="No Aplica",0,D22)</f>
        <v/>
      </c>
      <c r="I22" s="29">
        <f>IF(E22="Cumple",D22,IF(E22="Cumple Parcialmente",D22*0.5,IF(E22="No Cumple",0,0)))</f>
        <v/>
      </c>
    </row>
    <row r="23" ht="36" customHeight="1" s="18">
      <c r="A23" s="23" t="inlineStr">
        <is>
          <t>DIS-20</t>
        </is>
      </c>
      <c r="B23" s="22" t="inlineStr">
        <is>
          <t>Interfaz local (óptica, NFC o Bluetooth) para diagnóstico en campo por parte del técnico instalador.</t>
        </is>
      </c>
      <c r="C23" s="26" t="inlineStr">
        <is>
          <t>强制性</t>
        </is>
      </c>
      <c r="D23" s="23" t="n">
        <v>2</v>
      </c>
      <c r="E23" s="27" t="n"/>
      <c r="F23" s="28" t="n"/>
      <c r="G23" s="28" t="n"/>
      <c r="H23" s="29">
        <f>IF(E23="No Aplica",0,D23)</f>
        <v/>
      </c>
      <c r="I23" s="29">
        <f>IF(E23="Cumple",D23,IF(E23="Cumple Parcialmente",D23*0.5,IF(E23="No Cumple",0,0)))</f>
        <v/>
      </c>
    </row>
    <row r="24" ht="36" customHeight="1" s="18">
      <c r="A24" s="23" t="inlineStr">
        <is>
          <t>DIS-21</t>
        </is>
      </c>
      <c r="B24" s="22" t="inlineStr">
        <is>
          <t>Vida útil mínima del dispositivo: 10 años para eléctricos, 10 años para agua, 10 años para gas. Adjunte certificación de MTBF.</t>
        </is>
      </c>
      <c r="C24" s="26" t="inlineStr">
        <is>
          <t>强制性</t>
        </is>
      </c>
      <c r="D24" s="23" t="n">
        <v>2</v>
      </c>
      <c r="E24" s="27" t="n"/>
      <c r="F24" s="28" t="n"/>
      <c r="G24" s="28" t="n"/>
      <c r="H24" s="29">
        <f>IF(E24="No Aplica",0,D24)</f>
        <v/>
      </c>
      <c r="I24" s="29">
        <f>IF(E24="Cumple",D24,IF(E24="Cumple Parcialmente",D24*0.5,IF(E24="No Cumple",0,0)))</f>
        <v/>
      </c>
    </row>
    <row r="25" ht="36" customHeight="1" s="18">
      <c r="A25" s="23" t="inlineStr">
        <is>
          <t>DIS-22</t>
        </is>
      </c>
      <c r="B25" s="22" t="inlineStr">
        <is>
          <t>Portafolio de modelos disponibles: monofásico, bifásico, trifásico (eléctrico); ultrasónico, volumétrico (agua); másico, volumétrico (gas). Indique catálogo.</t>
        </is>
      </c>
      <c r="C25" s="26" t="inlineStr">
        <is>
          <t>强制性</t>
        </is>
      </c>
      <c r="D25" s="23" t="n">
        <v>2</v>
      </c>
      <c r="E25" s="27" t="n"/>
      <c r="F25" s="28" t="n"/>
      <c r="G25" s="28" t="n"/>
      <c r="H25" s="29">
        <f>IF(E25="No Aplica",0,D25)</f>
        <v/>
      </c>
      <c r="I25" s="29">
        <f>IF(E25="Cumple",D25,IF(E25="Cumple Parcialmente",D25*0.5,IF(E25="No Cumple",0,0)))</f>
        <v/>
      </c>
    </row>
    <row r="26" ht="36" customHeight="1" s="18">
      <c r="A26" s="23" t="inlineStr">
        <is>
          <t>DIS-23</t>
        </is>
      </c>
      <c r="B26" s="22" t="inlineStr">
        <is>
          <t>Consumo energético propio del medidor eléctrico: indique consumo en W y cumplimiento con normativa local.</t>
        </is>
      </c>
      <c r="C26" s="27" t="inlineStr">
        <is>
          <t>期望性</t>
        </is>
      </c>
      <c r="D26" s="23" t="n">
        <v>1</v>
      </c>
      <c r="E26" s="27" t="n"/>
      <c r="F26" s="28" t="n"/>
      <c r="G26" s="28" t="n"/>
      <c r="H26" s="29">
        <f>IF(E26="No Aplica",0,D26)</f>
        <v/>
      </c>
      <c r="I26" s="29">
        <f>IF(E26="Cumple",D26,IF(E26="Cumple Parcialmente",D26*0.5,IF(E26="No Cumple",0,0)))</f>
        <v/>
      </c>
    </row>
    <row r="27" ht="36" customHeight="1" s="18">
      <c r="A27" s="23" t="inlineStr">
        <is>
          <t>DIS-24</t>
        </is>
      </c>
      <c r="B27" s="22" t="inlineStr">
        <is>
          <t>Certificación de no-intrusividad a la red eléctrica (armónicos, factor de potencia): cumplimiento con IEC 61000.</t>
        </is>
      </c>
      <c r="C27" s="27" t="inlineStr">
        <is>
          <t>期望性</t>
        </is>
      </c>
      <c r="D27" s="23" t="n">
        <v>1</v>
      </c>
      <c r="E27" s="27" t="n"/>
      <c r="F27" s="28" t="n"/>
      <c r="G27" s="28" t="n"/>
      <c r="H27" s="29">
        <f>IF(E27="No Aplica",0,D27)</f>
        <v/>
      </c>
      <c r="I27" s="29">
        <f>IF(E27="Cumple",D27,IF(E27="Cumple Parcialmente",D27*0.5,IF(E27="No Cumple",0,0)))</f>
        <v/>
      </c>
    </row>
    <row r="28"/>
    <row r="29" ht="25.5" customHeight="1" s="18">
      <c r="A29" s="30" t="inlineStr">
        <is>
          <t>摘要</t>
        </is>
      </c>
      <c r="B29" s="19" t="inlineStr">
        <is>
          <t>Total requerimientos / Peso total / Peso efectivo / Puntos obtenidos / % Cumplimiento de la sección</t>
        </is>
      </c>
      <c r="C29" s="23">
        <f>24</f>
        <v/>
      </c>
      <c r="D29" s="23">
        <f>SUM(D4:D27)</f>
        <v/>
      </c>
      <c r="E29" s="31" t="inlineStr">
        <is>
          <t>有效权重:</t>
        </is>
      </c>
      <c r="F29" s="23">
        <f>SUM(H4:H27)</f>
        <v/>
      </c>
      <c r="G29" s="32" t="inlineStr">
        <is>
          <t>合规率:</t>
        </is>
      </c>
      <c r="H29" s="33">
        <f>IFERROR(SUM(I4:I27)/SUM(H4:H27),0)</f>
        <v/>
      </c>
    </row>
  </sheetData>
  <mergeCells count="2">
    <mergeCell ref="A1:I1"/>
    <mergeCell ref="A2:I2"/>
  </mergeCells>
  <conditionalFormatting sqref="E4:E27">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6.xml><?xml version="1.0" encoding="utf-8"?>
<worksheet xmlns="http://schemas.openxmlformats.org/spreadsheetml/2006/main">
  <sheetPr>
    <outlinePr summaryBelow="1" summaryRight="1"/>
    <pageSetUpPr/>
  </sheetPr>
  <dimension ref="A1:I15"/>
  <sheetViews>
    <sheetView showGridLines="0" zoomScaleNormal="100" workbookViewId="0">
      <pane ySplit="2" topLeftCell="A3" activePane="bottomLeft" state="frozen"/>
      <selection pane="bottomLeft" activeCell="A1" sqref="A1:I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5. 连接和移动网络</t>
        </is>
      </c>
    </row>
    <row r="2" ht="31.5" customHeight="1" s="18">
      <c r="A2" s="1" t="inlineStr">
        <is>
          <t>编号</t>
        </is>
      </c>
      <c r="B2" s="1" t="inlineStr">
        <is>
          <t>要求</t>
        </is>
      </c>
      <c r="C2" s="1" t="inlineStr">
        <is>
          <t>关键性</t>
        </is>
      </c>
      <c r="D2" s="1" t="inlineStr">
        <is>
          <t>权重</t>
        </is>
      </c>
      <c r="E2" s="1" t="inlineStr">
        <is>
          <t>合规级别</t>
        </is>
      </c>
      <c r="F2" s="1" t="inlineStr">
        <is>
          <t>评论/依据</t>
        </is>
      </c>
      <c r="G2" s="1" t="inlineStr">
        <is>
          <t>参考文档(文件/页码/章节)</t>
        </is>
      </c>
      <c r="H2" s="1" t="inlineStr">
        <is>
          <t>有效权重</t>
        </is>
      </c>
      <c r="I2" s="1" t="inlineStr">
        <is>
          <t>获得分数</t>
        </is>
      </c>
    </row>
    <row r="3" ht="36" customHeight="1" s="18">
      <c r="A3" s="23" t="inlineStr">
        <is>
          <t>CON-01</t>
        </is>
      </c>
      <c r="B3" s="22" t="inlineStr">
        <is>
          <t>El módulo de comunicación debe soportar 4G LTE en las bandas: B2 (1900 MHz), B4 (1700/2100 MHz), B5 (850 MHz) y B7 (2600 MHz).</t>
        </is>
      </c>
      <c r="C3" s="26" t="inlineStr">
        <is>
          <t>强制性</t>
        </is>
      </c>
      <c r="D3" s="23" t="n">
        <v>3</v>
      </c>
      <c r="E3" s="27" t="n"/>
      <c r="F3" s="28" t="n"/>
      <c r="G3" s="28" t="n"/>
      <c r="H3" s="29">
        <f>IF(E3="No Aplica",0,D3)</f>
        <v/>
      </c>
      <c r="I3" s="29">
        <f>IF(E3="Cumple",D3,IF(E3="Cumple Parcialmente",D3*0.5,IF(E3="No Cumple",0,0)))</f>
        <v/>
      </c>
    </row>
    <row r="4" ht="36" customHeight="1" s="18">
      <c r="A4" s="23" t="inlineStr">
        <is>
          <t>CON-02</t>
        </is>
      </c>
      <c r="B4" s="22" t="inlineStr">
        <is>
          <t>Soporte de LTE-M (Cat-M1) en bandas B2 y B4 como mínimo. Indique otras bandas LTE-M soportadas.</t>
        </is>
      </c>
      <c r="C4" s="26" t="inlineStr">
        <is>
          <t>强制性</t>
        </is>
      </c>
      <c r="D4" s="23" t="n">
        <v>3</v>
      </c>
      <c r="E4" s="27" t="n"/>
      <c r="F4" s="28" t="n"/>
      <c r="G4" s="28" t="n"/>
      <c r="H4" s="29">
        <f>IF(E4="No Aplica",0,D4)</f>
        <v/>
      </c>
      <c r="I4" s="29">
        <f>IF(E4="Cumple",D4,IF(E4="Cumple Parcialmente",D4*0.5,IF(E4="No Cumple",0,0)))</f>
        <v/>
      </c>
    </row>
    <row r="5" ht="36" customHeight="1" s="18">
      <c r="A5" s="23" t="inlineStr">
        <is>
          <t>CON-03</t>
        </is>
      </c>
      <c r="B5" s="22" t="inlineStr">
        <is>
          <t>Soporte de NB-IoT. Indique versión (R13/R14/R15) y bandas soportadas.</t>
        </is>
      </c>
      <c r="C5" s="27" t="inlineStr">
        <is>
          <t>期望性</t>
        </is>
      </c>
      <c r="D5" s="23" t="n">
        <v>2</v>
      </c>
      <c r="E5" s="27" t="n"/>
      <c r="F5" s="28" t="n"/>
      <c r="G5" s="28" t="n"/>
      <c r="H5" s="29">
        <f>IF(E5="No Aplica",0,D5)</f>
        <v/>
      </c>
      <c r="I5" s="29">
        <f>IF(E5="Cumple",D5,IF(E5="Cumple Parcialmente",D5*0.5,IF(E5="No Cumple",0,0)))</f>
        <v/>
      </c>
    </row>
    <row r="6" ht="36" customHeight="1" s="18">
      <c r="A6" s="23" t="inlineStr">
        <is>
          <t>CON-04</t>
        </is>
      </c>
      <c r="B6" s="22" t="inlineStr">
        <is>
          <t>Roadmap de soporte 5G (RedCap / NR-Light) para dispositivos IoT. Indique fecha estimada de disponibilidad comercial.</t>
        </is>
      </c>
      <c r="C6" s="27" t="inlineStr">
        <is>
          <t>期望性</t>
        </is>
      </c>
      <c r="D6" s="23" t="n">
        <v>1</v>
      </c>
      <c r="E6" s="27" t="n"/>
      <c r="F6" s="28" t="n"/>
      <c r="G6" s="28" t="n"/>
      <c r="H6" s="29">
        <f>IF(E6="No Aplica",0,D6)</f>
        <v/>
      </c>
      <c r="I6" s="29">
        <f>IF(E6="Cumple",D6,IF(E6="Cumple Parcialmente",D6*0.5,IF(E6="No Cumple",0,0)))</f>
        <v/>
      </c>
    </row>
    <row r="7" ht="36" customHeight="1" s="18">
      <c r="A7" s="2" t="inlineStr">
        <is>
          <t>CON-05</t>
        </is>
      </c>
      <c r="B7" s="3" t="inlineStr">
        <is>
          <t>Soporte de fallback entre tecnologías (LTE-M → 4G LTE) cuando la red primaria no esté disponible.</t>
        </is>
      </c>
      <c r="C7" s="4" t="inlineStr">
        <is>
          <t>期望性</t>
        </is>
      </c>
      <c r="D7" s="2" t="n">
        <v>2</v>
      </c>
      <c r="E7" s="4" t="n"/>
      <c r="F7" s="5" t="n"/>
      <c r="G7" s="5" t="n"/>
      <c r="H7" s="6">
        <f>IF(E7="No Aplica",0,D7)</f>
        <v/>
      </c>
      <c r="I7" s="6">
        <f>IF(E7="Cumple",D7,IF(E7="Cumple Parcialmente",D7*0.5,IF(E7="No Cumple",0,0)))</f>
        <v/>
      </c>
    </row>
    <row r="8" ht="36" customHeight="1" s="18">
      <c r="A8" s="23" t="inlineStr">
        <is>
          <t>CON-06</t>
        </is>
      </c>
      <c r="B8" s="22" t="inlineStr">
        <is>
          <t>Compatibilidad con SIMs y eSIMs de Claro. Soporte de GSMA RSP (Remote SIM Provisioning) para activación remota.</t>
        </is>
      </c>
      <c r="C8" s="26" t="inlineStr">
        <is>
          <t>强制性</t>
        </is>
      </c>
      <c r="D8" s="23" t="n">
        <v>3</v>
      </c>
      <c r="E8" s="27" t="n"/>
      <c r="F8" s="28" t="n"/>
      <c r="G8" s="28" t="n"/>
      <c r="H8" s="29">
        <f>IF(E8="No Aplica",0,D8)</f>
        <v/>
      </c>
      <c r="I8" s="29">
        <f>IF(E8="Cumple",D8,IF(E8="Cumple Parcialmente",D8*0.5,IF(E8="No Cumple",0,0)))</f>
        <v/>
      </c>
    </row>
    <row r="9" ht="36" customHeight="1" s="18">
      <c r="A9" s="23" t="inlineStr">
        <is>
          <t>CON-07</t>
        </is>
      </c>
      <c r="B9" s="22" t="inlineStr">
        <is>
          <t>Consumo de datos por dispositivo/mes bajo uso nominal (reporte cada 15 min). Indique promedio y máximo.</t>
        </is>
      </c>
      <c r="C9" s="26" t="inlineStr">
        <is>
          <t>强制性</t>
        </is>
      </c>
      <c r="D9" s="23" t="n">
        <v>2</v>
      </c>
      <c r="E9" s="27" t="n"/>
      <c r="F9" s="28" t="n"/>
      <c r="G9" s="28" t="n"/>
      <c r="H9" s="29">
        <f>IF(E9="No Aplica",0,D9)</f>
        <v/>
      </c>
      <c r="I9" s="29">
        <f>IF(E9="Cumple",D9,IF(E9="Cumple Parcialmente",D9*0.5,IF(E9="No Cumple",0,0)))</f>
        <v/>
      </c>
    </row>
    <row r="10" ht="36" customHeight="1" s="18">
      <c r="A10" s="23" t="inlineStr">
        <is>
          <t>CON-08</t>
        </is>
      </c>
      <c r="B10" s="22" t="inlineStr">
        <is>
          <t>El dispositivo debe aceptar el APN privado de Claro y operar sobre red privada móvil si Claro así lo dispone.</t>
        </is>
      </c>
      <c r="C10" s="26" t="inlineStr">
        <is>
          <t>强制性</t>
        </is>
      </c>
      <c r="D10" s="23" t="n">
        <v>2</v>
      </c>
      <c r="E10" s="27" t="n"/>
      <c r="F10" s="28" t="n"/>
      <c r="G10" s="28" t="n"/>
      <c r="H10" s="29">
        <f>IF(E10="No Aplica",0,D10)</f>
        <v/>
      </c>
      <c r="I10" s="29">
        <f>IF(E10="Cumple",D10,IF(E10="Cumple Parcialmente",D10*0.5,IF(E10="No Cumple",0,0)))</f>
        <v/>
      </c>
    </row>
    <row r="11" ht="36" customHeight="1" s="18">
      <c r="A11" s="23" t="inlineStr">
        <is>
          <t>CON-09</t>
        </is>
      </c>
      <c r="B11" s="22" t="inlineStr">
        <is>
          <t>Capacidad de operar en zonas con señal débil (ej. sótanos, medidores en cuartos eléctricos). Indique sensibilidad mínima del receptor.</t>
        </is>
      </c>
      <c r="C11" s="26" t="inlineStr">
        <is>
          <t>强制性</t>
        </is>
      </c>
      <c r="D11" s="23" t="n">
        <v>2</v>
      </c>
      <c r="E11" s="27" t="n"/>
      <c r="F11" s="28" t="n"/>
      <c r="G11" s="28" t="n"/>
      <c r="H11" s="29">
        <f>IF(E11="No Aplica",0,D11)</f>
        <v/>
      </c>
      <c r="I11" s="29">
        <f>IF(E11="Cumple",D11,IF(E11="Cumple Parcialmente",D11*0.5,IF(E11="No Cumple",0,0)))</f>
        <v/>
      </c>
    </row>
    <row r="12" ht="36" customHeight="1" s="18">
      <c r="A12" s="23" t="inlineStr">
        <is>
          <t>CON-10</t>
        </is>
      </c>
      <c r="B12" s="22" t="inlineStr">
        <is>
          <t>Soporte de antena externa opcional para zonas de cobertura marginal. Indique conector y modelo de antena recomendado.</t>
        </is>
      </c>
      <c r="C12" s="27" t="inlineStr">
        <is>
          <t>期望性</t>
        </is>
      </c>
      <c r="D12" s="23" t="n">
        <v>1</v>
      </c>
      <c r="E12" s="27" t="n"/>
      <c r="F12" s="28" t="n"/>
      <c r="G12" s="28" t="n"/>
      <c r="H12" s="29">
        <f>IF(E12="No Aplica",0,D12)</f>
        <v/>
      </c>
      <c r="I12" s="29">
        <f>IF(E12="Cumple",D12,IF(E12="Cumple Parcialmente",D12*0.5,IF(E12="No Cumple",0,0)))</f>
        <v/>
      </c>
    </row>
    <row r="13" ht="36" customHeight="1" s="18">
      <c r="A13" s="23" t="inlineStr">
        <is>
          <t>CON-11</t>
        </is>
      </c>
      <c r="B13" s="22" t="inlineStr">
        <is>
          <t>Reporte a la plataforma de métricas de red: RSRP, RSRQ, SINR, celda servidora. Útil para diagnóstico de cobertura.</t>
        </is>
      </c>
      <c r="C13" s="27" t="inlineStr">
        <is>
          <t>期望性</t>
        </is>
      </c>
      <c r="D13" s="23" t="n">
        <v>1</v>
      </c>
      <c r="E13" s="27" t="n"/>
      <c r="F13" s="28" t="n"/>
      <c r="G13" s="28" t="n"/>
      <c r="H13" s="29">
        <f>IF(E13="No Aplica",0,D13)</f>
        <v/>
      </c>
      <c r="I13" s="29">
        <f>IF(E13="Cumple",D13,IF(E13="Cumple Parcialmente",D13*0.5,IF(E13="No Cumple",0,0)))</f>
        <v/>
      </c>
    </row>
    <row r="14" ht="23.85" customHeight="1" s="18"/>
    <row r="15" ht="25.5" customHeight="1" s="18">
      <c r="A15" s="30" t="inlineStr">
        <is>
          <t>摘要</t>
        </is>
      </c>
      <c r="B15" s="19" t="inlineStr">
        <is>
          <t>Total requerimientos / Peso total / Peso efectivo / Puntos obtenidos / % Cumplimiento de la sección</t>
        </is>
      </c>
      <c r="C15" s="23" t="n">
        <v>11</v>
      </c>
      <c r="D15" s="23">
        <f>SUM(D3:D13)</f>
        <v/>
      </c>
      <c r="E15" s="31" t="inlineStr">
        <is>
          <t>有效权重:</t>
        </is>
      </c>
      <c r="F15" s="23">
        <f>SUM(H3:H13)</f>
        <v/>
      </c>
      <c r="G15" s="32" t="inlineStr">
        <is>
          <t>合规率:</t>
        </is>
      </c>
      <c r="H15" s="33">
        <f>IFERROR(SUM(I3:I13)/SUM(H3:H13),0)</f>
        <v/>
      </c>
    </row>
  </sheetData>
  <mergeCells count="1">
    <mergeCell ref="A1:I1"/>
  </mergeCells>
  <conditionalFormatting sqref="E3:E12">
    <cfRule type="expression" priority="6" dxfId="0">
      <formula>$E3="Cumple"</formula>
    </cfRule>
    <cfRule type="expression" priority="7" dxfId="2">
      <formula>$E3="Cumple Parcialmente"</formula>
    </cfRule>
    <cfRule type="expression" priority="8" dxfId="3">
      <formula>$E3="No Cumple"</formula>
    </cfRule>
    <cfRule type="expression" priority="13" dxfId="4">
      <formula>$E3="No Aplica"</formula>
    </cfRule>
  </conditionalFormatting>
  <conditionalFormatting sqref="E3:E13">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fRule type="expression" priority="9" dxfId="43">
      <formula>$E3="Cumple"</formula>
    </cfRule>
    <cfRule type="expression" priority="10" dxfId="42">
      <formula>$E3="Cumple Parcialmente"</formula>
    </cfRule>
    <cfRule type="expression" priority="11" dxfId="41">
      <formula>$E3="No Cumple"</formula>
    </cfRule>
    <cfRule type="expression" priority="12" dxfId="40">
      <formula>$E3="No Aplica"</formula>
    </cfRule>
  </conditionalFormatting>
  <dataValidations count="2">
    <dataValidation sqref="E3:E13"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 sqref="E3:E13"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dataValidation>
  </dataValidations>
  <pageMargins left="0.75" right="0.75" top="1" bottom="1" header="0.511811023622047" footer="0.511811023622047"/>
  <pageSetup orientation="portrait" paperSize="9" horizontalDpi="300" verticalDpi="300"/>
</worksheet>
</file>

<file path=xl/worksheets/sheet7.xml><?xml version="1.0" encoding="utf-8"?>
<worksheet xmlns="http://schemas.openxmlformats.org/spreadsheetml/2006/main">
  <sheetPr>
    <outlinePr summaryBelow="1" summaryRight="1"/>
    <pageSetUpPr/>
  </sheetPr>
  <dimension ref="A1:I23"/>
  <sheetViews>
    <sheetView showGridLines="0" zoomScaleNormal="100" workbookViewId="0">
      <pane ySplit="3" topLeftCell="A10" activePane="bottomLeft" state="frozen"/>
      <selection pane="bottomLeft" activeCell="B21" sqref="B2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6. 集成和API</t>
        </is>
      </c>
    </row>
    <row r="2" ht="30" customHeight="1" s="18">
      <c r="A2" s="11" t="inlineStr">
        <is>
          <t>Nota: Los sistemas de Claro (BSS/OSS) deben poder provisionar y operar dispositivos vía API. Es un requerimiento de alto peso.</t>
        </is>
      </c>
      <c r="B2" s="34" t="n"/>
      <c r="C2" s="34" t="n"/>
      <c r="D2" s="34" t="n"/>
      <c r="E2" s="34" t="n"/>
      <c r="F2" s="34" t="n"/>
      <c r="G2" s="34" t="n"/>
      <c r="H2" s="34" t="n"/>
      <c r="I2" s="34" t="n"/>
    </row>
    <row r="3" ht="31.5" customHeight="1" s="18">
      <c r="A3" s="1" t="inlineStr">
        <is>
          <t>编号</t>
        </is>
      </c>
      <c r="B3" s="1" t="inlineStr">
        <is>
          <t>要求</t>
        </is>
      </c>
      <c r="C3" s="1" t="inlineStr">
        <is>
          <t>关键性</t>
        </is>
      </c>
      <c r="D3" s="1" t="inlineStr">
        <is>
          <t>权重</t>
        </is>
      </c>
      <c r="E3" s="1" t="inlineStr">
        <is>
          <t>合规级别</t>
        </is>
      </c>
      <c r="F3" s="1" t="inlineStr">
        <is>
          <t>评论/依据</t>
        </is>
      </c>
      <c r="G3" s="1" t="inlineStr">
        <is>
          <t>参考文档(文件/页码/章节)</t>
        </is>
      </c>
      <c r="H3" s="1" t="inlineStr">
        <is>
          <t>有效权重</t>
        </is>
      </c>
      <c r="I3" s="1" t="inlineStr">
        <is>
          <t>获得分数</t>
        </is>
      </c>
    </row>
    <row r="4" ht="36" customHeight="1" s="18">
      <c r="A4" s="23" t="inlineStr">
        <is>
          <t>INT-01</t>
        </is>
      </c>
      <c r="B4" s="22" t="inlineStr">
        <is>
          <t>La plataforma debe exponer una API REST pública, documentada bajo estándar OpenAPI 3.0 (Swagger). Adjunte documentación o link a portal de desarrolladores.</t>
        </is>
      </c>
      <c r="C4" s="26" t="inlineStr">
        <is>
          <t>强制性</t>
        </is>
      </c>
      <c r="D4" s="23" t="n">
        <v>3</v>
      </c>
      <c r="E4" s="27" t="n"/>
      <c r="F4" s="28" t="n"/>
      <c r="G4" s="28" t="n"/>
      <c r="H4" s="29">
        <f>IF(E4="No Aplica",0,D4)</f>
        <v/>
      </c>
      <c r="I4" s="29">
        <f>IF(E4="Cumple",D4,IF(E4="Cumple Parcialmente",D4*0.5,IF(E4="No Cumple",0,0)))</f>
        <v/>
      </c>
    </row>
    <row r="5" ht="36" customHeight="1" s="18">
      <c r="A5" s="23" t="inlineStr">
        <is>
          <t>INT-02</t>
        </is>
      </c>
      <c r="B5" s="22" t="inlineStr">
        <is>
          <t>Autenticación de API vía OAuth 2.0 y/o API keys con rotación. Soporte de scopes por funcionalidad.</t>
        </is>
      </c>
      <c r="C5" s="26" t="inlineStr">
        <is>
          <t>强制性</t>
        </is>
      </c>
      <c r="D5" s="23" t="n">
        <v>3</v>
      </c>
      <c r="E5" s="27" t="n"/>
      <c r="F5" s="28" t="n"/>
      <c r="G5" s="28" t="n"/>
      <c r="H5" s="29">
        <f>IF(E5="No Aplica",0,D5)</f>
        <v/>
      </c>
      <c r="I5" s="29">
        <f>IF(E5="Cumple",D5,IF(E5="Cumple Parcialmente",D5*0.5,IF(E5="No Cumple",0,0)))</f>
        <v/>
      </c>
    </row>
    <row r="6" ht="48" customHeight="1" s="18">
      <c r="A6" s="23" t="inlineStr">
        <is>
          <t>INT-03</t>
        </is>
      </c>
      <c r="B6" s="22" t="inlineStr">
        <is>
          <t>API para declarar/provisionar dispositivos desde el sistema de Claro hacia la plataforma de gestión (alta, baja, actualización, consulta de estado). Este es un requerimiento crítico.</t>
        </is>
      </c>
      <c r="C6" s="26" t="inlineStr">
        <is>
          <t>强制性</t>
        </is>
      </c>
      <c r="D6" s="23" t="n">
        <v>3</v>
      </c>
      <c r="E6" s="27" t="n"/>
      <c r="F6" s="28" t="n"/>
      <c r="G6" s="28" t="n"/>
      <c r="H6" s="29">
        <f>IF(E6="No Aplica",0,D6)</f>
        <v/>
      </c>
      <c r="I6" s="29">
        <f>IF(E6="Cumple",D6,IF(E6="Cumple Parcialmente",D6*0.5,IF(E6="No Cumple",0,0)))</f>
        <v/>
      </c>
    </row>
    <row r="7" ht="36" customHeight="1" s="18">
      <c r="A7" s="23" t="inlineStr">
        <is>
          <t>INT-04</t>
        </is>
      </c>
      <c r="B7" s="22" t="inlineStr">
        <is>
          <t>API para declarar/provisionar dispositivos de forma masiva (bulk), con soporte mínimo de 10,000 registros por llamada asíncrona.</t>
        </is>
      </c>
      <c r="C7" s="26" t="inlineStr">
        <is>
          <t>强制性</t>
        </is>
      </c>
      <c r="D7" s="23" t="n">
        <v>3</v>
      </c>
      <c r="E7" s="27" t="n"/>
      <c r="F7" s="28" t="n"/>
      <c r="G7" s="28" t="n"/>
      <c r="H7" s="29">
        <f>IF(E7="No Aplica",0,D7)</f>
        <v/>
      </c>
      <c r="I7" s="29">
        <f>IF(E7="Cumple",D7,IF(E7="Cumple Parcialmente",D7*0.5,IF(E7="No Cumple",0,0)))</f>
        <v/>
      </c>
    </row>
    <row r="8" ht="36" customHeight="1" s="18">
      <c r="A8" s="23" t="inlineStr">
        <is>
          <t>INT-05</t>
        </is>
      </c>
      <c r="B8" s="22" t="inlineStr">
        <is>
          <t>API para consulta de mediciones en tiempo real e histórico, con paginación y filtros.</t>
        </is>
      </c>
      <c r="C8" s="26" t="inlineStr">
        <is>
          <t>强制性</t>
        </is>
      </c>
      <c r="D8" s="23" t="n">
        <v>3</v>
      </c>
      <c r="E8" s="27" t="n"/>
      <c r="F8" s="28" t="n"/>
      <c r="G8" s="28" t="n"/>
      <c r="H8" s="29">
        <f>IF(E8="No Aplica",0,D8)</f>
        <v/>
      </c>
      <c r="I8" s="29">
        <f>IF(E8="Cumple",D8,IF(E8="Cumple Parcialmente",D8*0.5,IF(E8="No Cumple",0,0)))</f>
        <v/>
      </c>
    </row>
    <row r="9" ht="36" customHeight="1" s="18">
      <c r="A9" s="23" t="inlineStr">
        <is>
          <t>INT-06</t>
        </is>
      </c>
      <c r="B9" s="22" t="inlineStr">
        <is>
          <t>API para ejecución de comandos remotos: corte, reconexión, consulta de estado, lectura bajo demanda.</t>
        </is>
      </c>
      <c r="C9" s="26" t="inlineStr">
        <is>
          <t>强制性</t>
        </is>
      </c>
      <c r="D9" s="23" t="n">
        <v>3</v>
      </c>
      <c r="E9" s="27" t="n"/>
      <c r="F9" s="28" t="n"/>
      <c r="G9" s="28" t="n"/>
      <c r="H9" s="29">
        <f>IF(E9="No Aplica",0,D9)</f>
        <v/>
      </c>
      <c r="I9" s="29">
        <f>IF(E9="Cumple",D9,IF(E9="Cumple Parcialmente",D9*0.5,IF(E9="No Cumple",0,0)))</f>
        <v/>
      </c>
    </row>
    <row r="10" ht="36" customHeight="1" s="18">
      <c r="A10" s="23" t="inlineStr">
        <is>
          <t>INT-07</t>
        </is>
      </c>
      <c r="B10" s="22" t="inlineStr">
        <is>
          <t>Webhooks configurables para notificación a sistemas de Claro ante eventos relevantes (alarma, corte, lectura fuera de rango, estado de dispositivo).</t>
        </is>
      </c>
      <c r="C10" s="26" t="inlineStr">
        <is>
          <t>强制性</t>
        </is>
      </c>
      <c r="D10" s="23" t="n">
        <v>2</v>
      </c>
      <c r="E10" s="27" t="n"/>
      <c r="F10" s="28" t="n"/>
      <c r="G10" s="28" t="n"/>
      <c r="H10" s="29">
        <f>IF(E10="No Aplica",0,D10)</f>
        <v/>
      </c>
      <c r="I10" s="29">
        <f>IF(E10="Cumple",D10,IF(E10="Cumple Parcialmente",D10*0.5,IF(E10="No Cumple",0,0)))</f>
        <v/>
      </c>
    </row>
    <row r="11" ht="36" customHeight="1" s="18">
      <c r="A11" s="23" t="inlineStr">
        <is>
          <t>INT-08</t>
        </is>
      </c>
      <c r="B11" s="22" t="inlineStr">
        <is>
          <t>Integración con sistemas BSS/OSS de Claro: activación de servicio, ciclo de vida de la cuenta, sincronización de datos maestros.</t>
        </is>
      </c>
      <c r="C11" s="26" t="inlineStr">
        <is>
          <t>强制性</t>
        </is>
      </c>
      <c r="D11" s="23" t="n">
        <v>3</v>
      </c>
      <c r="E11" s="27" t="n"/>
      <c r="F11" s="28" t="n"/>
      <c r="G11" s="28" t="n"/>
      <c r="H11" s="29">
        <f>IF(E11="No Aplica",0,D11)</f>
        <v/>
      </c>
      <c r="I11" s="29">
        <f>IF(E11="Cumple",D11,IF(E11="Cumple Parcialmente",D11*0.5,IF(E11="No Cumple",0,0)))</f>
        <v/>
      </c>
    </row>
    <row r="12" ht="36" customHeight="1" s="18">
      <c r="A12" s="23" t="inlineStr">
        <is>
          <t>INT-09</t>
        </is>
      </c>
      <c r="B12" s="22" t="inlineStr">
        <is>
          <t>Integración con MU90 (Monet), Hexing y PLC TWAX u otros sistemas de empresas distribuidoras de energía locales.</t>
        </is>
      </c>
      <c r="C12" s="26" t="inlineStr">
        <is>
          <t>强制性</t>
        </is>
      </c>
      <c r="D12" s="23" t="n">
        <v>2</v>
      </c>
      <c r="E12" s="27" t="n"/>
      <c r="F12" s="28" t="n"/>
      <c r="G12" s="28" t="n"/>
      <c r="H12" s="29">
        <f>IF(E12="No Aplica",0,D12)</f>
        <v/>
      </c>
      <c r="I12" s="29">
        <f>IF(E12="Cumple",D12,IF(E12="Cumple Parcialmente",D12*0.5,IF(E12="No Cumple",0,0)))</f>
        <v/>
      </c>
    </row>
    <row r="13" ht="36" customHeight="1" s="18">
      <c r="A13" s="23" t="inlineStr">
        <is>
          <t>INT-10</t>
        </is>
      </c>
      <c r="B13" s="22" t="inlineStr">
        <is>
          <t>Integración con SMSC de Claro vía SMPP o HTTP API para envío de SMS transaccionales.</t>
        </is>
      </c>
      <c r="C13" s="26" t="inlineStr">
        <is>
          <t>强制性</t>
        </is>
      </c>
      <c r="D13" s="23" t="n">
        <v>2</v>
      </c>
      <c r="E13" s="27" t="n"/>
      <c r="F13" s="28" t="n"/>
      <c r="G13" s="28" t="n"/>
      <c r="H13" s="29">
        <f>IF(E13="No Aplica",0,D13)</f>
        <v/>
      </c>
      <c r="I13" s="29">
        <f>IF(E13="Cumple",D13,IF(E13="Cumple Parcialmente",D13*0.5,IF(E13="No Cumple",0,0)))</f>
        <v/>
      </c>
    </row>
    <row r="14" ht="36" customHeight="1" s="18">
      <c r="A14" s="23" t="inlineStr">
        <is>
          <t>INT-11</t>
        </is>
      </c>
      <c r="B14" s="22" t="inlineStr">
        <is>
          <t>Integración con sistemas de facturación (billing) del cliente final vía archivo (SFTP) o API (push/pull).</t>
        </is>
      </c>
      <c r="C14" s="26" t="inlineStr">
        <is>
          <t>强制性</t>
        </is>
      </c>
      <c r="D14" s="23" t="n">
        <v>2</v>
      </c>
      <c r="E14" s="27" t="n"/>
      <c r="F14" s="28" t="n"/>
      <c r="G14" s="28" t="n"/>
      <c r="H14" s="29">
        <f>IF(E14="No Aplica",0,D14)</f>
        <v/>
      </c>
      <c r="I14" s="29">
        <f>IF(E14="Cumple",D14,IF(E14="Cumple Parcialmente",D14*0.5,IF(E14="No Cumple",0,0)))</f>
        <v/>
      </c>
    </row>
    <row r="15" ht="36" customHeight="1" s="18">
      <c r="A15" s="23" t="inlineStr">
        <is>
          <t>INT-12</t>
        </is>
      </c>
      <c r="B15" s="22" t="inlineStr">
        <is>
          <t>Formato de datos intercambiados: JSON como estándar. Soporte adicional de XML y CSV para integraciones legacy.</t>
        </is>
      </c>
      <c r="C15" s="26" t="inlineStr">
        <is>
          <t>强制性</t>
        </is>
      </c>
      <c r="D15" s="23" t="n">
        <v>2</v>
      </c>
      <c r="E15" s="27" t="n"/>
      <c r="F15" s="28" t="n"/>
      <c r="G15" s="28" t="n"/>
      <c r="H15" s="29">
        <f>IF(E15="No Aplica",0,D15)</f>
        <v/>
      </c>
      <c r="I15" s="29">
        <f>IF(E15="Cumple",D15,IF(E15="Cumple Parcialmente",D15*0.5,IF(E15="No Cumple",0,0)))</f>
        <v/>
      </c>
    </row>
    <row r="16" ht="36" customHeight="1" s="18">
      <c r="A16" s="23" t="inlineStr">
        <is>
          <t>INT-13</t>
        </is>
      </c>
      <c r="B16" s="22" t="inlineStr">
        <is>
          <t>SDKs y librerías de cliente en al menos dos lenguajes (Java, Python, Node.js, .NET). Indique cuáles están disponibles.</t>
        </is>
      </c>
      <c r="C16" s="27" t="inlineStr">
        <is>
          <t>期望性</t>
        </is>
      </c>
      <c r="D16" s="23" t="n">
        <v>1</v>
      </c>
      <c r="E16" s="27" t="n"/>
      <c r="F16" s="28" t="n"/>
      <c r="G16" s="28" t="n"/>
      <c r="H16" s="29">
        <f>IF(E16="No Aplica",0,D16)</f>
        <v/>
      </c>
      <c r="I16" s="29">
        <f>IF(E16="Cumple",D16,IF(E16="Cumple Parcialmente",D16*0.5,IF(E16="No Cumple",0,0)))</f>
        <v/>
      </c>
    </row>
    <row r="17" ht="36" customHeight="1" s="18">
      <c r="A17" s="23" t="inlineStr">
        <is>
          <t>INT-14</t>
        </is>
      </c>
      <c r="B17" s="22" t="inlineStr">
        <is>
          <t>Ambiente de sandbox/pruebas de API independiente del ambiente productivo, con datos sintéticos y sin costo adicional para Claro.</t>
        </is>
      </c>
      <c r="C17" s="26" t="inlineStr">
        <is>
          <t>强制性</t>
        </is>
      </c>
      <c r="D17" s="23" t="n">
        <v>2</v>
      </c>
      <c r="E17" s="27" t="n"/>
      <c r="F17" s="28" t="n"/>
      <c r="G17" s="28" t="n"/>
      <c r="H17" s="29">
        <f>IF(E17="No Aplica",0,D17)</f>
        <v/>
      </c>
      <c r="I17" s="29">
        <f>IF(E17="Cumple",D17,IF(E17="Cumple Parcialmente",D17*0.5,IF(E17="No Cumple",0,0)))</f>
        <v/>
      </c>
    </row>
    <row r="18" ht="36" customHeight="1" s="18">
      <c r="A18" s="23" t="inlineStr">
        <is>
          <t>INT-15</t>
        </is>
      </c>
      <c r="B18" s="22" t="inlineStr">
        <is>
          <t>Rate limiting y políticas de consumo de API claras y documentadas. Indique límites por tenant y posibilidad de ampliarlos.</t>
        </is>
      </c>
      <c r="C18" s="26" t="inlineStr">
        <is>
          <t>强制性</t>
        </is>
      </c>
      <c r="D18" s="23" t="n">
        <v>2</v>
      </c>
      <c r="E18" s="27" t="n"/>
      <c r="F18" s="28" t="n"/>
      <c r="G18" s="28" t="n"/>
      <c r="H18" s="29">
        <f>IF(E18="No Aplica",0,D18)</f>
        <v/>
      </c>
      <c r="I18" s="29">
        <f>IF(E18="Cumple",D18,IF(E18="Cumple Parcialmente",D18*0.5,IF(E18="No Cumple",0,0)))</f>
        <v/>
      </c>
    </row>
    <row r="19" ht="36" customHeight="1" s="18">
      <c r="A19" s="23" t="inlineStr">
        <is>
          <t>INT-16</t>
        </is>
      </c>
      <c r="B19" s="22" t="inlineStr">
        <is>
          <t>Monitoreo y observabilidad de las integraciones: dashboard de salud de APIs, latencia, errores, con acceso para Claro.</t>
        </is>
      </c>
      <c r="C19" s="27" t="inlineStr">
        <is>
          <t>期望性</t>
        </is>
      </c>
      <c r="D19" s="23" t="n">
        <v>2</v>
      </c>
      <c r="E19" s="27" t="n"/>
      <c r="F19" s="28" t="n"/>
      <c r="G19" s="28" t="n"/>
      <c r="H19" s="29">
        <f>IF(E19="No Aplica",0,D19)</f>
        <v/>
      </c>
      <c r="I19" s="29">
        <f>IF(E19="Cumple",D19,IF(E19="Cumple Parcialmente",D19*0.5,IF(E19="No Cumple",0,0)))</f>
        <v/>
      </c>
    </row>
    <row r="20" ht="36" customHeight="1" s="18">
      <c r="A20" s="23" t="inlineStr">
        <is>
          <t>INT-17</t>
        </is>
      </c>
      <c r="B20" s="22" t="inlineStr">
        <is>
          <t>Soporte de estándares abiertos del sector: IEC 61968 (CIM), DLMS/COSEM para medidores eléctricos. Indique cumplimiento.</t>
        </is>
      </c>
      <c r="C20" s="26" t="inlineStr">
        <is>
          <t>强制性</t>
        </is>
      </c>
      <c r="D20" s="23" t="n">
        <v>2</v>
      </c>
      <c r="E20" s="27" t="n"/>
      <c r="F20" s="28" t="n"/>
      <c r="G20" s="28" t="n"/>
      <c r="H20" s="29">
        <f>IF(E20="No Aplica",0,D20)</f>
        <v/>
      </c>
      <c r="I20" s="29">
        <f>IF(E20="Cumple",D20,IF(E20="Cumple Parcialmente",D20*0.5,IF(E20="No Cumple",0,0)))</f>
        <v/>
      </c>
    </row>
    <row r="21" ht="36" customHeight="1" s="18">
      <c r="A21" s="23" t="inlineStr">
        <is>
          <t>INT-18</t>
        </is>
      </c>
      <c r="B21" s="22" t="inlineStr">
        <is>
          <t>Versionado de API: política de deprecación, periodo mínimo de 12 meses de soporte de versiones anteriores.</t>
        </is>
      </c>
      <c r="C21" s="26" t="inlineStr">
        <is>
          <t>强制性</t>
        </is>
      </c>
      <c r="D21" s="23" t="n">
        <v>2</v>
      </c>
      <c r="E21" s="27" t="n"/>
      <c r="F21" s="28" t="n"/>
      <c r="G21" s="28" t="n"/>
      <c r="H21" s="29">
        <f>IF(E21="No Aplica",0,D21)</f>
        <v/>
      </c>
      <c r="I21" s="29">
        <f>IF(E21="Cumple",D21,IF(E21="Cumple Parcialmente",D21*0.5,IF(E21="No Cumple",0,0)))</f>
        <v/>
      </c>
    </row>
    <row r="22"/>
    <row r="23" ht="25.5" customHeight="1" s="18">
      <c r="A23" s="30" t="inlineStr">
        <is>
          <t>摘要</t>
        </is>
      </c>
      <c r="B23" s="19" t="inlineStr">
        <is>
          <t>Total requerimientos / Peso total / Peso efectivo / Puntos obtenidos / % Cumplimiento de la sección</t>
        </is>
      </c>
      <c r="C23" s="23">
        <f>18</f>
        <v/>
      </c>
      <c r="D23" s="23">
        <f>SUM(D4:D21)</f>
        <v/>
      </c>
      <c r="E23" s="31" t="inlineStr">
        <is>
          <t>有效权重:</t>
        </is>
      </c>
      <c r="F23" s="23">
        <f>SUM(H4:H21)</f>
        <v/>
      </c>
      <c r="G23" s="32" t="inlineStr">
        <is>
          <t>合规率:</t>
        </is>
      </c>
      <c r="H23" s="33">
        <f>IFERROR(SUM(I4:I21)/SUM(H4:H21),0)</f>
        <v/>
      </c>
    </row>
  </sheetData>
  <mergeCells count="2">
    <mergeCell ref="A1:I1"/>
    <mergeCell ref="A2:I2"/>
  </mergeCells>
  <conditionalFormatting sqref="E4:E21">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1"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8.xml><?xml version="1.0" encoding="utf-8"?>
<worksheet xmlns="http://schemas.openxmlformats.org/spreadsheetml/2006/main">
  <sheetPr>
    <outlinePr summaryBelow="1" summaryRight="1"/>
    <pageSetUpPr/>
  </sheetPr>
  <dimension ref="A1:I29"/>
  <sheetViews>
    <sheetView showGridLines="0" zoomScaleNormal="100" workbookViewId="0">
      <pane ySplit="3" topLeftCell="A16" activePane="bottomLeft" state="frozen"/>
      <selection pane="bottomLeft" activeCell="B28" sqref="B28"/>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7. 信息安全</t>
        </is>
      </c>
    </row>
    <row r="2" ht="30" customHeight="1" s="18">
      <c r="A2" s="11" t="inlineStr">
        <is>
          <t>Nota: Adjunte certificados vigentes y atestaciones de terceros. Preferencia por ISO 27001 + SOC 2 Tipo II.</t>
        </is>
      </c>
      <c r="B2" s="34" t="n"/>
      <c r="C2" s="34" t="n"/>
      <c r="D2" s="34" t="n"/>
      <c r="E2" s="34" t="n"/>
      <c r="F2" s="34" t="n"/>
      <c r="G2" s="34" t="n"/>
      <c r="H2" s="34" t="n"/>
      <c r="I2" s="34" t="n"/>
    </row>
    <row r="3" ht="31.5" customHeight="1" s="18">
      <c r="A3" s="1" t="inlineStr">
        <is>
          <t>编号</t>
        </is>
      </c>
      <c r="B3" s="1" t="inlineStr">
        <is>
          <t>要求</t>
        </is>
      </c>
      <c r="C3" s="1" t="inlineStr">
        <is>
          <t>关键性</t>
        </is>
      </c>
      <c r="D3" s="1" t="inlineStr">
        <is>
          <t>权重</t>
        </is>
      </c>
      <c r="E3" s="1" t="inlineStr">
        <is>
          <t>合规级别</t>
        </is>
      </c>
      <c r="F3" s="1" t="inlineStr">
        <is>
          <t>评论/依据</t>
        </is>
      </c>
      <c r="G3" s="1" t="inlineStr">
        <is>
          <t>参考文档(文件/页码/章节)</t>
        </is>
      </c>
      <c r="H3" s="1" t="inlineStr">
        <is>
          <t>有效权重</t>
        </is>
      </c>
      <c r="I3" s="1" t="inlineStr">
        <is>
          <t>获得分数</t>
        </is>
      </c>
    </row>
    <row r="4" ht="36" customHeight="1" s="18">
      <c r="A4" s="23" t="inlineStr">
        <is>
          <t>SEC-01</t>
        </is>
      </c>
      <c r="B4" s="22" t="inlineStr">
        <is>
          <t>Certificación ISO 27001 vigente del proveedor y/o de la plataforma. Adjunte certificado.</t>
        </is>
      </c>
      <c r="C4" s="26" t="inlineStr">
        <is>
          <t>强制性</t>
        </is>
      </c>
      <c r="D4" s="23" t="n">
        <v>3</v>
      </c>
      <c r="E4" s="27" t="n"/>
      <c r="F4" s="28" t="n"/>
      <c r="G4" s="28" t="n"/>
      <c r="H4" s="29">
        <f>IF(E4="No Aplica",0,D4)</f>
        <v/>
      </c>
      <c r="I4" s="29">
        <f>IF(E4="Cumple",D4,IF(E4="Cumple Parcialmente",D4*0.5,IF(E4="No Cumple",0,0)))</f>
        <v/>
      </c>
    </row>
    <row r="5" ht="36" customHeight="1" s="18">
      <c r="A5" s="23" t="inlineStr">
        <is>
          <t>SEC-02</t>
        </is>
      </c>
      <c r="B5" s="22" t="inlineStr">
        <is>
          <t>Cumplimiento con SOC 2 Tipo II. Adjunte reporte o carta de atestación del auditor.</t>
        </is>
      </c>
      <c r="C5" s="27" t="inlineStr">
        <is>
          <t>期望性</t>
        </is>
      </c>
      <c r="D5" s="23" t="n">
        <v>2</v>
      </c>
      <c r="E5" s="27" t="n"/>
      <c r="F5" s="28" t="n"/>
      <c r="G5" s="28" t="n"/>
      <c r="H5" s="29">
        <f>IF(E5="No Aplica",0,D5)</f>
        <v/>
      </c>
      <c r="I5" s="29">
        <f>IF(E5="Cumple",D5,IF(E5="Cumple Parcialmente",D5*0.5,IF(E5="No Cumple",0,0)))</f>
        <v/>
      </c>
    </row>
    <row r="6" ht="36" customHeight="1" s="18">
      <c r="A6" s="23" t="inlineStr">
        <is>
          <t>SEC-03</t>
        </is>
      </c>
      <c r="B6" s="22" t="inlineStr">
        <is>
          <t>Cifrado en tránsito: TLS 1.2 o superior en todas las comunicaciones (dispositivo-plataforma, usuario-plataforma, API).</t>
        </is>
      </c>
      <c r="C6" s="26" t="inlineStr">
        <is>
          <t>强制性</t>
        </is>
      </c>
      <c r="D6" s="23" t="n">
        <v>3</v>
      </c>
      <c r="E6" s="27" t="n"/>
      <c r="F6" s="28" t="n"/>
      <c r="G6" s="28" t="n"/>
      <c r="H6" s="29">
        <f>IF(E6="No Aplica",0,D6)</f>
        <v/>
      </c>
      <c r="I6" s="29">
        <f>IF(E6="Cumple",D6,IF(E6="Cumple Parcialmente",D6*0.5,IF(E6="No Cumple",0,0)))</f>
        <v/>
      </c>
    </row>
    <row r="7" ht="36" customHeight="1" s="18">
      <c r="A7" s="23" t="inlineStr">
        <is>
          <t>SEC-04</t>
        </is>
      </c>
      <c r="B7" s="22" t="inlineStr">
        <is>
          <t>Cifrado en reposo: AES-256 para datos almacenados en la plataforma (base de datos, archivos, backups).</t>
        </is>
      </c>
      <c r="C7" s="26" t="inlineStr">
        <is>
          <t>强制性</t>
        </is>
      </c>
      <c r="D7" s="23" t="n">
        <v>3</v>
      </c>
      <c r="E7" s="27" t="n"/>
      <c r="F7" s="28" t="n"/>
      <c r="G7" s="28" t="n"/>
      <c r="H7" s="29">
        <f>IF(E7="No Aplica",0,D7)</f>
        <v/>
      </c>
      <c r="I7" s="29">
        <f>IF(E7="Cumple",D7,IF(E7="Cumple Parcialmente",D7*0.5,IF(E7="No Cumple",0,0)))</f>
        <v/>
      </c>
    </row>
    <row r="8" ht="36" customHeight="1" s="18">
      <c r="A8" s="23" t="inlineStr">
        <is>
          <t>SEC-05</t>
        </is>
      </c>
      <c r="B8" s="22" t="inlineStr">
        <is>
          <t>Autenticación mutua (mTLS) entre dispositivo y plataforma, basada en certificados X.509 únicos por dispositivo.</t>
        </is>
      </c>
      <c r="C8" s="26" t="inlineStr">
        <is>
          <t>强制性</t>
        </is>
      </c>
      <c r="D8" s="23" t="n">
        <v>3</v>
      </c>
      <c r="E8" s="27" t="n"/>
      <c r="F8" s="28" t="n"/>
      <c r="G8" s="28" t="n"/>
      <c r="H8" s="29">
        <f>IF(E8="No Aplica",0,D8)</f>
        <v/>
      </c>
      <c r="I8" s="29">
        <f>IF(E8="Cumple",D8,IF(E8="Cumple Parcialmente",D8*0.5,IF(E8="No Cumple",0,0)))</f>
        <v/>
      </c>
    </row>
    <row r="9" ht="36" customHeight="1" s="18">
      <c r="A9" s="23" t="inlineStr">
        <is>
          <t>SEC-06</t>
        </is>
      </c>
      <c r="B9" s="22" t="inlineStr">
        <is>
          <t>Gestión de llaves criptográficas (KMS/HSM) con certificación FIPS 140-2 nivel 2 o superior.</t>
        </is>
      </c>
      <c r="C9" s="26" t="inlineStr">
        <is>
          <t>强制性</t>
        </is>
      </c>
      <c r="D9" s="23" t="n">
        <v>2</v>
      </c>
      <c r="E9" s="27" t="n"/>
      <c r="F9" s="28" t="n"/>
      <c r="G9" s="28" t="n"/>
      <c r="H9" s="29">
        <f>IF(E9="No Aplica",0,D9)</f>
        <v/>
      </c>
      <c r="I9" s="29">
        <f>IF(E9="Cumple",D9,IF(E9="Cumple Parcialmente",D9*0.5,IF(E9="No Cumple",0,0)))</f>
        <v/>
      </c>
    </row>
    <row r="10" ht="36" customHeight="1" s="18">
      <c r="A10" s="23" t="inlineStr">
        <is>
          <t>SEC-07</t>
        </is>
      </c>
      <c r="B10" s="22" t="inlineStr">
        <is>
          <t>Firmware firmado digitalmente y verificación de firma antes de ejecución (secure boot).</t>
        </is>
      </c>
      <c r="C10" s="26" t="inlineStr">
        <is>
          <t>强制性</t>
        </is>
      </c>
      <c r="D10" s="23" t="n">
        <v>3</v>
      </c>
      <c r="E10" s="27" t="n"/>
      <c r="F10" s="28" t="n"/>
      <c r="G10" s="28" t="n"/>
      <c r="H10" s="29">
        <f>IF(E10="No Aplica",0,D10)</f>
        <v/>
      </c>
      <c r="I10" s="29">
        <f>IF(E10="Cumple",D10,IF(E10="Cumple Parcialmente",D10*0.5,IF(E10="No Cumple",0,0)))</f>
        <v/>
      </c>
    </row>
    <row r="11" ht="36" customHeight="1" s="18">
      <c r="A11" s="23" t="inlineStr">
        <is>
          <t>SEC-08</t>
        </is>
      </c>
      <c r="B11" s="22" t="inlineStr">
        <is>
          <t>Secure element o TPM embebido en el dispositivo para resguardo de llaves criptográficas.</t>
        </is>
      </c>
      <c r="C11" s="27" t="inlineStr">
        <is>
          <t>期望性</t>
        </is>
      </c>
      <c r="D11" s="23" t="n">
        <v>2</v>
      </c>
      <c r="E11" s="27" t="n"/>
      <c r="F11" s="28" t="n"/>
      <c r="G11" s="28" t="n"/>
      <c r="H11" s="29">
        <f>IF(E11="No Aplica",0,D11)</f>
        <v/>
      </c>
      <c r="I11" s="29">
        <f>IF(E11="Cumple",D11,IF(E11="Cumple Parcialmente",D11*0.5,IF(E11="No Cumple",0,0)))</f>
        <v/>
      </c>
    </row>
    <row r="12" ht="36" customHeight="1" s="18">
      <c r="A12" s="23" t="inlineStr">
        <is>
          <t>SEC-09</t>
        </is>
      </c>
      <c r="B12" s="22" t="inlineStr">
        <is>
          <t>Autenticación de usuarios: MFA obligatorio para roles privilegiados. Soporte de SSO vía SAML 2.0 y/o OIDC.</t>
        </is>
      </c>
      <c r="C12" s="26" t="inlineStr">
        <is>
          <t>强制性</t>
        </is>
      </c>
      <c r="D12" s="23" t="n">
        <v>3</v>
      </c>
      <c r="E12" s="27" t="n"/>
      <c r="F12" s="28" t="n"/>
      <c r="G12" s="28" t="n"/>
      <c r="H12" s="29">
        <f>IF(E12="No Aplica",0,D12)</f>
        <v/>
      </c>
      <c r="I12" s="29">
        <f>IF(E12="Cumple",D12,IF(E12="Cumple Parcialmente",D12*0.5,IF(E12="No Cumple",0,0)))</f>
        <v/>
      </c>
    </row>
    <row r="13" ht="36" customHeight="1" s="18">
      <c r="A13" s="23" t="inlineStr">
        <is>
          <t>SEC-10</t>
        </is>
      </c>
      <c r="B13" s="22" t="inlineStr">
        <is>
          <t>Integración con directorio corporativo de Claro (Active Directory / Entra ID) vía SAML/OIDC/SCIM.</t>
        </is>
      </c>
      <c r="C13" s="26" t="inlineStr">
        <is>
          <t>强制性</t>
        </is>
      </c>
      <c r="D13" s="23" t="n">
        <v>2</v>
      </c>
      <c r="E13" s="27" t="n"/>
      <c r="F13" s="28" t="n"/>
      <c r="G13" s="28" t="n"/>
      <c r="H13" s="29">
        <f>IF(E13="No Aplica",0,D13)</f>
        <v/>
      </c>
      <c r="I13" s="29">
        <f>IF(E13="Cumple",D13,IF(E13="Cumple Parcialmente",D13*0.5,IF(E13="No Cumple",0,0)))</f>
        <v/>
      </c>
    </row>
    <row r="14" ht="36" customHeight="1" s="18">
      <c r="A14" s="23" t="inlineStr">
        <is>
          <t>SEC-11</t>
        </is>
      </c>
      <c r="B14" s="22" t="inlineStr">
        <is>
          <t>Política de contraseñas: complejidad configurable, expiración, historial, bloqueo por intentos fallidos.</t>
        </is>
      </c>
      <c r="C14" s="26" t="inlineStr">
        <is>
          <t>强制性</t>
        </is>
      </c>
      <c r="D14" s="23" t="n">
        <v>2</v>
      </c>
      <c r="E14" s="27" t="n"/>
      <c r="F14" s="28" t="n"/>
      <c r="G14" s="28" t="n"/>
      <c r="H14" s="29">
        <f>IF(E14="No Aplica",0,D14)</f>
        <v/>
      </c>
      <c r="I14" s="29">
        <f>IF(E14="Cumple",D14,IF(E14="Cumple Parcialmente",D14*0.5,IF(E14="No Cumple",0,0)))</f>
        <v/>
      </c>
    </row>
    <row r="15" ht="36" customHeight="1" s="18">
      <c r="A15" s="23" t="inlineStr">
        <is>
          <t>SEC-12</t>
        </is>
      </c>
      <c r="B15" s="22" t="inlineStr">
        <is>
          <t>Segmentación de red: ambiente productivo aislado de ambientes de desarrollo y pruebas. Indique arquitectura de red.</t>
        </is>
      </c>
      <c r="C15" s="26" t="inlineStr">
        <is>
          <t>强制性</t>
        </is>
      </c>
      <c r="D15" s="23" t="n">
        <v>2</v>
      </c>
      <c r="E15" s="27" t="n"/>
      <c r="F15" s="28" t="n"/>
      <c r="G15" s="28" t="n"/>
      <c r="H15" s="29">
        <f>IF(E15="No Aplica",0,D15)</f>
        <v/>
      </c>
      <c r="I15" s="29">
        <f>IF(E15="Cumple",D15,IF(E15="Cumple Parcialmente",D15*0.5,IF(E15="No Cumple",0,0)))</f>
        <v/>
      </c>
    </row>
    <row r="16" ht="36" customHeight="1" s="18">
      <c r="A16" s="23" t="inlineStr">
        <is>
          <t>SEC-13</t>
        </is>
      </c>
      <c r="B16" s="22" t="inlineStr">
        <is>
          <t>Pruebas de penetración (pentest) anuales ejecutadas por terceros. Claro debe poder solicitar el reporte ejecutivo bajo NDA.</t>
        </is>
      </c>
      <c r="C16" s="26" t="inlineStr">
        <is>
          <t>强制性</t>
        </is>
      </c>
      <c r="D16" s="23" t="n">
        <v>2</v>
      </c>
      <c r="E16" s="27" t="n"/>
      <c r="F16" s="28" t="n"/>
      <c r="G16" s="28" t="n"/>
      <c r="H16" s="29">
        <f>IF(E16="No Aplica",0,D16)</f>
        <v/>
      </c>
      <c r="I16" s="29">
        <f>IF(E16="Cumple",D16,IF(E16="Cumple Parcialmente",D16*0.5,IF(E16="No Cumple",0,0)))</f>
        <v/>
      </c>
    </row>
    <row r="17" ht="36" customHeight="1" s="18">
      <c r="A17" s="23" t="inlineStr">
        <is>
          <t>SEC-14</t>
        </is>
      </c>
      <c r="B17" s="22" t="inlineStr">
        <is>
          <t>Escaneo continuo de vulnerabilidades en infraestructura y código. Indique herramientas y cadencia.</t>
        </is>
      </c>
      <c r="C17" s="26" t="inlineStr">
        <is>
          <t>强制性</t>
        </is>
      </c>
      <c r="D17" s="23" t="n">
        <v>2</v>
      </c>
      <c r="E17" s="27" t="n"/>
      <c r="F17" s="28" t="n"/>
      <c r="G17" s="28" t="n"/>
      <c r="H17" s="29">
        <f>IF(E17="No Aplica",0,D17)</f>
        <v/>
      </c>
      <c r="I17" s="29">
        <f>IF(E17="Cumple",D17,IF(E17="Cumple Parcialmente",D17*0.5,IF(E17="No Cumple",0,0)))</f>
        <v/>
      </c>
    </row>
    <row r="18" ht="36" customHeight="1" s="18">
      <c r="A18" s="23" t="inlineStr">
        <is>
          <t>SEC-15</t>
        </is>
      </c>
      <c r="B18" s="22" t="inlineStr">
        <is>
          <t>Gestión de parches: SLA para aplicar parches críticos de seguridad (CVSS &gt;=7) en máximo 72 horas.</t>
        </is>
      </c>
      <c r="C18" s="26" t="inlineStr">
        <is>
          <t>强制性</t>
        </is>
      </c>
      <c r="D18" s="23" t="n">
        <v>3</v>
      </c>
      <c r="E18" s="27" t="n"/>
      <c r="F18" s="28" t="n"/>
      <c r="G18" s="28" t="n"/>
      <c r="H18" s="29">
        <f>IF(E18="No Aplica",0,D18)</f>
        <v/>
      </c>
      <c r="I18" s="29">
        <f>IF(E18="Cumple",D18,IF(E18="Cumple Parcialmente",D18*0.5,IF(E18="No Cumple",0,0)))</f>
        <v/>
      </c>
    </row>
    <row r="19" ht="36" customHeight="1" s="18">
      <c r="A19" s="23" t="inlineStr">
        <is>
          <t>SEC-16</t>
        </is>
      </c>
      <c r="B19" s="22" t="inlineStr">
        <is>
          <t>Programa de gestión de vulnerabilidades con divulgación responsable (responsible disclosure) publicada.</t>
        </is>
      </c>
      <c r="C19" s="27" t="inlineStr">
        <is>
          <t>期望性</t>
        </is>
      </c>
      <c r="D19" s="23" t="n">
        <v>1</v>
      </c>
      <c r="E19" s="27" t="n"/>
      <c r="F19" s="28" t="n"/>
      <c r="G19" s="28" t="n"/>
      <c r="H19" s="29">
        <f>IF(E19="No Aplica",0,D19)</f>
        <v/>
      </c>
      <c r="I19" s="29">
        <f>IF(E19="Cumple",D19,IF(E19="Cumple Parcialmente",D19*0.5,IF(E19="No Cumple",0,0)))</f>
        <v/>
      </c>
    </row>
    <row r="20" ht="36" customHeight="1" s="18">
      <c r="A20" s="23" t="inlineStr">
        <is>
          <t>SEC-17</t>
        </is>
      </c>
      <c r="B20" s="22" t="inlineStr">
        <is>
          <t>Plan de respuesta a incidentes: SLA de notificación a Claro ante incidente de seguridad máximo 24 horas tras detección.</t>
        </is>
      </c>
      <c r="C20" s="26" t="inlineStr">
        <is>
          <t>强制性</t>
        </is>
      </c>
      <c r="D20" s="23" t="n">
        <v>3</v>
      </c>
      <c r="E20" s="27" t="n"/>
      <c r="F20" s="28" t="n"/>
      <c r="G20" s="28" t="n"/>
      <c r="H20" s="29">
        <f>IF(E20="No Aplica",0,D20)</f>
        <v/>
      </c>
      <c r="I20" s="29">
        <f>IF(E20="Cumple",D20,IF(E20="Cumple Parcialmente",D20*0.5,IF(E20="No Cumple",0,0)))</f>
        <v/>
      </c>
    </row>
    <row r="21" ht="36" customHeight="1" s="18">
      <c r="A21" s="23" t="inlineStr">
        <is>
          <t>SEC-18</t>
        </is>
      </c>
      <c r="B21" s="22" t="inlineStr">
        <is>
          <t>Cumplimiento con Ley 172-13 sobre Protección de Datos Personales de República Dominicana y GDPR si aplica.</t>
        </is>
      </c>
      <c r="C21" s="26" t="inlineStr">
        <is>
          <t>强制性</t>
        </is>
      </c>
      <c r="D21" s="23" t="n">
        <v>3</v>
      </c>
      <c r="E21" s="27" t="n"/>
      <c r="F21" s="28" t="n"/>
      <c r="G21" s="28" t="n"/>
      <c r="H21" s="29">
        <f>IF(E21="No Aplica",0,D21)</f>
        <v/>
      </c>
      <c r="I21" s="29">
        <f>IF(E21="Cumple",D21,IF(E21="Cumple Parcialmente",D21*0.5,IF(E21="No Cumple",0,0)))</f>
        <v/>
      </c>
    </row>
    <row r="22" ht="36" customHeight="1" s="18">
      <c r="A22" s="23" t="inlineStr">
        <is>
          <t>SEC-19</t>
        </is>
      </c>
      <c r="B22" s="22" t="inlineStr">
        <is>
          <t>Logs de seguridad exportables a SIEM de Claro (formato CEF/LEEF/JSON) vía syslog o API.</t>
        </is>
      </c>
      <c r="C22" s="26" t="inlineStr">
        <is>
          <t>强制性</t>
        </is>
      </c>
      <c r="D22" s="23" t="n">
        <v>2</v>
      </c>
      <c r="E22" s="27" t="n"/>
      <c r="F22" s="28" t="n"/>
      <c r="G22" s="28" t="n"/>
      <c r="H22" s="29">
        <f>IF(E22="No Aplica",0,D22)</f>
        <v/>
      </c>
      <c r="I22" s="29">
        <f>IF(E22="Cumple",D22,IF(E22="Cumple Parcialmente",D22*0.5,IF(E22="No Cumple",0,0)))</f>
        <v/>
      </c>
    </row>
    <row r="23" ht="36" customHeight="1" s="18">
      <c r="A23" s="23" t="inlineStr">
        <is>
          <t>SEC-20</t>
        </is>
      </c>
      <c r="B23" s="22" t="inlineStr">
        <is>
          <t>Anonimización / seudonimización de datos sensibles en ambientes no productivos.</t>
        </is>
      </c>
      <c r="C23" s="26" t="inlineStr">
        <is>
          <t>强制性</t>
        </is>
      </c>
      <c r="D23" s="23" t="n">
        <v>2</v>
      </c>
      <c r="E23" s="27" t="n"/>
      <c r="F23" s="28" t="n"/>
      <c r="G23" s="28" t="n"/>
      <c r="H23" s="29">
        <f>IF(E23="No Aplica",0,D23)</f>
        <v/>
      </c>
      <c r="I23" s="29">
        <f>IF(E23="Cumple",D23,IF(E23="Cumple Parcialmente",D23*0.5,IF(E23="No Cumple",0,0)))</f>
        <v/>
      </c>
    </row>
    <row r="24" ht="36" customHeight="1" s="18">
      <c r="A24" s="23" t="inlineStr">
        <is>
          <t>SEC-21</t>
        </is>
      </c>
      <c r="B24" s="22" t="inlineStr">
        <is>
          <t>Backups cifrados con retención mínima de 90 días, pruebas de restauración semestrales documentadas.</t>
        </is>
      </c>
      <c r="C24" s="26" t="inlineStr">
        <is>
          <t>强制性</t>
        </is>
      </c>
      <c r="D24" s="23" t="n">
        <v>2</v>
      </c>
      <c r="E24" s="27" t="n"/>
      <c r="F24" s="28" t="n"/>
      <c r="G24" s="28" t="n"/>
      <c r="H24" s="29">
        <f>IF(E24="No Aplica",0,D24)</f>
        <v/>
      </c>
      <c r="I24" s="29">
        <f>IF(E24="Cumple",D24,IF(E24="Cumple Parcialmente",D24*0.5,IF(E24="No Cumple",0,0)))</f>
        <v/>
      </c>
    </row>
    <row r="25" ht="36" customHeight="1" s="18">
      <c r="A25" s="23" t="inlineStr">
        <is>
          <t>SEC-22</t>
        </is>
      </c>
      <c r="B25" s="22" t="inlineStr">
        <is>
          <t>Los datos generados son propiedad exclusiva de Claro Dominicana y/o sus clientes finales. No pueden ser compartidos ni usados por el proveedor sin autorización escrita.</t>
        </is>
      </c>
      <c r="C25" s="26" t="inlineStr">
        <is>
          <t>强制性</t>
        </is>
      </c>
      <c r="D25" s="23" t="n">
        <v>3</v>
      </c>
      <c r="E25" s="27" t="n"/>
      <c r="F25" s="28" t="n"/>
      <c r="G25" s="28" t="n"/>
      <c r="H25" s="29">
        <f>IF(E25="No Aplica",0,D25)</f>
        <v/>
      </c>
      <c r="I25" s="29">
        <f>IF(E25="Cumple",D25,IF(E25="Cumple Parcialmente",D25*0.5,IF(E25="No Cumple",0,0)))</f>
        <v/>
      </c>
    </row>
    <row r="26" ht="36" customHeight="1" s="18">
      <c r="A26" s="23" t="inlineStr">
        <is>
          <t>SEC-23</t>
        </is>
      </c>
      <c r="B26" s="22" t="inlineStr">
        <is>
          <t>Derecho de auditoría: Claro puede auditar al proveedor (técnica, operativa, de seguridad) con notificación previa de 15 días hábiles.</t>
        </is>
      </c>
      <c r="C26" s="26" t="inlineStr">
        <is>
          <t>强制性</t>
        </is>
      </c>
      <c r="D26" s="23" t="n">
        <v>3</v>
      </c>
      <c r="E26" s="27" t="n"/>
      <c r="F26" s="28" t="n"/>
      <c r="G26" s="28" t="n"/>
      <c r="H26" s="29">
        <f>IF(E26="No Aplica",0,D26)</f>
        <v/>
      </c>
      <c r="I26" s="29">
        <f>IF(E26="Cumple",D26,IF(E26="Cumple Parcialmente",D26*0.5,IF(E26="No Cumple",0,0)))</f>
        <v/>
      </c>
    </row>
    <row r="27" ht="36" customHeight="1" s="18">
      <c r="A27" s="23" t="inlineStr">
        <is>
          <t>SEC-24</t>
        </is>
      </c>
      <c r="B27" s="22" t="inlineStr">
        <is>
          <t>A la terminación del contrato, el proveedor debe entregar toda la data del cliente en formato estándar y eliminar copias bajo certificación escrita (máximo 30 días).</t>
        </is>
      </c>
      <c r="C27" s="26" t="inlineStr">
        <is>
          <t>强制性</t>
        </is>
      </c>
      <c r="D27" s="23" t="n">
        <v>3</v>
      </c>
      <c r="E27" s="27" t="n"/>
      <c r="F27" s="28" t="n"/>
      <c r="G27" s="28" t="n"/>
      <c r="H27" s="29">
        <f>IF(E27="No Aplica",0,D27)</f>
        <v/>
      </c>
      <c r="I27" s="29">
        <f>IF(E27="Cumple",D27,IF(E27="Cumple Parcialmente",D27*0.5,IF(E27="No Cumple",0,0)))</f>
        <v/>
      </c>
    </row>
    <row r="28"/>
    <row r="29" ht="25.5" customHeight="1" s="18">
      <c r="A29" s="30" t="inlineStr">
        <is>
          <t>摘要</t>
        </is>
      </c>
      <c r="B29" s="19" t="inlineStr">
        <is>
          <t>Total requerimientos / Peso total / Peso efectivo / Puntos obtenidos / % Cumplimiento de la sección</t>
        </is>
      </c>
      <c r="C29" s="23">
        <f>24</f>
        <v/>
      </c>
      <c r="D29" s="23">
        <f>SUM(D4:D27)</f>
        <v/>
      </c>
      <c r="E29" s="31" t="inlineStr">
        <is>
          <t>有效权重:</t>
        </is>
      </c>
      <c r="F29" s="23">
        <f>SUM(H4:H27)</f>
        <v/>
      </c>
      <c r="G29" s="32" t="inlineStr">
        <is>
          <t>合规率:</t>
        </is>
      </c>
      <c r="H29" s="33">
        <f>IFERROR(SUM(I4:I27)/SUM(H4:H27),0)</f>
        <v/>
      </c>
    </row>
  </sheetData>
  <mergeCells count="2">
    <mergeCell ref="A1:I1"/>
    <mergeCell ref="A2:I2"/>
  </mergeCells>
  <conditionalFormatting sqref="E4:E27">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9.xml><?xml version="1.0" encoding="utf-8"?>
<worksheet xmlns="http://schemas.openxmlformats.org/spreadsheetml/2006/main">
  <sheetPr>
    <outlinePr summaryBelow="1" summaryRight="1"/>
    <pageSetUpPr/>
  </sheetPr>
  <dimension ref="A1:I30"/>
  <sheetViews>
    <sheetView showGridLines="0" zoomScaleNormal="100" workbookViewId="0">
      <pane ySplit="3" topLeftCell="A4" activePane="bottomLeft" state="frozen"/>
      <selection pane="bottomLeft" activeCell="A1" sqref="A1:I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8. 现场安装</t>
        </is>
      </c>
    </row>
    <row r="2" ht="30" customHeight="1" s="18">
      <c r="A2" s="11" t="inlineStr">
        <is>
          <t>Nota: Los SLAs son por PROYECTO de despliegue (cumplimiento de cronograma, throughput mensual, tasa de primera visita, tasa de activación exitosa, retrabajos). No se definen SLAs por orden individual dado el volumen masivo del despliegue.</t>
        </is>
      </c>
      <c r="B2" s="34" t="n"/>
      <c r="C2" s="34" t="n"/>
      <c r="D2" s="34" t="n"/>
      <c r="E2" s="34" t="n"/>
      <c r="F2" s="34" t="n"/>
      <c r="G2" s="34" t="n"/>
      <c r="H2" s="34" t="n"/>
      <c r="I2" s="34" t="n"/>
    </row>
    <row r="3" ht="31.5" customHeight="1" s="18">
      <c r="A3" s="1" t="inlineStr">
        <is>
          <t>编号</t>
        </is>
      </c>
      <c r="B3" s="1" t="inlineStr">
        <is>
          <t>要求</t>
        </is>
      </c>
      <c r="C3" s="1" t="inlineStr">
        <is>
          <t>关键性</t>
        </is>
      </c>
      <c r="D3" s="1" t="inlineStr">
        <is>
          <t>权重</t>
        </is>
      </c>
      <c r="E3" s="1" t="inlineStr">
        <is>
          <t>合规级别</t>
        </is>
      </c>
      <c r="F3" s="1" t="inlineStr">
        <is>
          <t>评论/依据</t>
        </is>
      </c>
      <c r="G3" s="1" t="inlineStr">
        <is>
          <t>参考文档(文件/页码/章节)</t>
        </is>
      </c>
      <c r="H3" s="1" t="inlineStr">
        <is>
          <t>有效权重</t>
        </is>
      </c>
      <c r="I3" s="1" t="inlineStr">
        <is>
          <t>获得分数</t>
        </is>
      </c>
    </row>
    <row r="4" ht="36" customHeight="1" s="18">
      <c r="A4" s="23" t="inlineStr">
        <is>
          <t>INS-01</t>
        </is>
      </c>
      <c r="B4" s="22" t="inlineStr">
        <is>
          <t>Describa el modelo operativo de instalación: ¿cuadrillas propias, subcontratadas o mixto? Indique cantidad disponible para República Dominicana.</t>
        </is>
      </c>
      <c r="C4" s="26" t="inlineStr">
        <is>
          <t>强制性</t>
        </is>
      </c>
      <c r="D4" s="23" t="n">
        <v>3</v>
      </c>
      <c r="E4" s="27" t="n"/>
      <c r="F4" s="28" t="n"/>
      <c r="G4" s="28" t="n"/>
      <c r="H4" s="29">
        <f>IF(E4="No Aplica",0,D4)</f>
        <v/>
      </c>
      <c r="I4" s="29">
        <f>IF(E4="Cumple",D4,IF(E4="Cumple Parcialmente",D4*0.5,IF(E4="No Cumple",0,0)))</f>
        <v/>
      </c>
    </row>
    <row r="5" ht="36" customHeight="1" s="18">
      <c r="A5" s="23" t="inlineStr">
        <is>
          <t>INS-02</t>
        </is>
      </c>
      <c r="B5" s="22" t="inlineStr">
        <is>
          <t>Cobertura geográfica nacional: confirme capacidad de instalación en las 32 provincias del país, incluyendo zonas rurales.</t>
        </is>
      </c>
      <c r="C5" s="26" t="inlineStr">
        <is>
          <t>强制性</t>
        </is>
      </c>
      <c r="D5" s="23" t="n">
        <v>3</v>
      </c>
      <c r="E5" s="27" t="n"/>
      <c r="F5" s="28" t="n"/>
      <c r="G5" s="28" t="n"/>
      <c r="H5" s="29">
        <f>IF(E5="No Aplica",0,D5)</f>
        <v/>
      </c>
      <c r="I5" s="29">
        <f>IF(E5="Cumple",D5,IF(E5="Cumple Parcialmente",D5*0.5,IF(E5="No Cumple",0,0)))</f>
        <v/>
      </c>
    </row>
    <row r="6" ht="36" customHeight="1" s="18">
      <c r="A6" s="23" t="inlineStr">
        <is>
          <t>INS-03</t>
        </is>
      </c>
      <c r="B6" s="22" t="inlineStr">
        <is>
          <t>Capacidad máxima de instalaciones por mes a nivel nacional, considerando picos de proyecto. Indique por tipo de medidor.</t>
        </is>
      </c>
      <c r="C6" s="26" t="inlineStr">
        <is>
          <t>强制性</t>
        </is>
      </c>
      <c r="D6" s="23" t="n">
        <v>3</v>
      </c>
      <c r="E6" s="27" t="n"/>
      <c r="F6" s="28" t="n"/>
      <c r="G6" s="28" t="n"/>
      <c r="H6" s="29">
        <f>IF(E6="No Aplica",0,D6)</f>
        <v/>
      </c>
      <c r="I6" s="29">
        <f>IF(E6="Cumple",D6,IF(E6="Cumple Parcialmente",D6*0.5,IF(E6="No Cumple",0,0)))</f>
        <v/>
      </c>
    </row>
    <row r="7" ht="36" customHeight="1" s="18">
      <c r="A7" s="23" t="inlineStr">
        <is>
          <t>INS-04</t>
        </is>
      </c>
      <c r="B7" s="22" t="inlineStr">
        <is>
          <t>Proceso de levantamiento técnico previo (site survey) cuando aplique: criterios, herramientas, entregables.</t>
        </is>
      </c>
      <c r="C7" s="26" t="inlineStr">
        <is>
          <t>强制性</t>
        </is>
      </c>
      <c r="D7" s="23" t="n">
        <v>2</v>
      </c>
      <c r="E7" s="27" t="n"/>
      <c r="F7" s="28" t="n"/>
      <c r="G7" s="28" t="n"/>
      <c r="H7" s="29">
        <f>IF(E7="No Aplica",0,D7)</f>
        <v/>
      </c>
      <c r="I7" s="29">
        <f>IF(E7="Cumple",D7,IF(E7="Cumple Parcialmente",D7*0.5,IF(E7="No Cumple",0,0)))</f>
        <v/>
      </c>
    </row>
    <row r="8" ht="36" customHeight="1" s="18">
      <c r="A8" s="23" t="inlineStr">
        <is>
          <t>INS-05</t>
        </is>
      </c>
      <c r="B8" s="22" t="inlineStr">
        <is>
          <t>Adecuaciones básicas incluidas en la instalación estándar (cableado corto, conectores, sellos). Detalle exclusiones explícitas.</t>
        </is>
      </c>
      <c r="C8" s="26" t="inlineStr">
        <is>
          <t>强制性</t>
        </is>
      </c>
      <c r="D8" s="23" t="n">
        <v>3</v>
      </c>
      <c r="E8" s="27" t="n"/>
      <c r="F8" s="28" t="n"/>
      <c r="G8" s="28" t="n"/>
      <c r="H8" s="29">
        <f>IF(E8="No Aplica",0,D8)</f>
        <v/>
      </c>
      <c r="I8" s="29">
        <f>IF(E8="Cumple",D8,IF(E8="Cumple Parcialmente",D8*0.5,IF(E8="No Cumple",0,0)))</f>
        <v/>
      </c>
    </row>
    <row r="9" ht="36" customHeight="1" s="18">
      <c r="A9" s="23" t="inlineStr">
        <is>
          <t>INS-06</t>
        </is>
      </c>
      <c r="B9" s="22" t="inlineStr">
        <is>
          <t>Proceso de instalación estándar por tipo de medidor: pasos, tiempo estimado, herramientas, insumos incluidos.</t>
        </is>
      </c>
      <c r="C9" s="26" t="inlineStr">
        <is>
          <t>强制性</t>
        </is>
      </c>
      <c r="D9" s="23" t="n">
        <v>2</v>
      </c>
      <c r="E9" s="27" t="n"/>
      <c r="F9" s="28" t="n"/>
      <c r="G9" s="28" t="n"/>
      <c r="H9" s="29">
        <f>IF(E9="No Aplica",0,D9)</f>
        <v/>
      </c>
      <c r="I9" s="29">
        <f>IF(E9="Cumple",D9,IF(E9="Cumple Parcialmente",D9*0.5,IF(E9="No Cumple",0,0)))</f>
        <v/>
      </c>
    </row>
    <row r="10" ht="36" customHeight="1" s="18">
      <c r="A10" s="23" t="inlineStr">
        <is>
          <t>INS-07</t>
        </is>
      </c>
      <c r="B10" s="22" t="inlineStr">
        <is>
          <t>Pruebas operativas al instalar: verificación de comunicación con la plataforma, lectura de prueba, firma digital de conformidad del cliente.</t>
        </is>
      </c>
      <c r="C10" s="26" t="inlineStr">
        <is>
          <t>强制性</t>
        </is>
      </c>
      <c r="D10" s="23" t="n">
        <v>3</v>
      </c>
      <c r="E10" s="27" t="n"/>
      <c r="F10" s="28" t="n"/>
      <c r="G10" s="28" t="n"/>
      <c r="H10" s="29">
        <f>IF(E10="No Aplica",0,D10)</f>
        <v/>
      </c>
      <c r="I10" s="29">
        <f>IF(E10="Cumple",D10,IF(E10="Cumple Parcialmente",D10*0.5,IF(E10="No Cumple",0,0)))</f>
        <v/>
      </c>
    </row>
    <row r="11" ht="36" customHeight="1" s="18">
      <c r="A11" s="23" t="inlineStr">
        <is>
          <t>INS-08</t>
        </is>
      </c>
      <c r="B11" s="22" t="inlineStr">
        <is>
          <t>App móvil para técnicos instaladores en campo: asignación de órdenes, navegación, foto del antes/después, geolocalización, firma digital, reporte offline.</t>
        </is>
      </c>
      <c r="C11" s="26" t="inlineStr">
        <is>
          <t>强制性</t>
        </is>
      </c>
      <c r="D11" s="23" t="n">
        <v>3</v>
      </c>
      <c r="E11" s="27" t="n"/>
      <c r="F11" s="28" t="n"/>
      <c r="G11" s="28" t="n"/>
      <c r="H11" s="29">
        <f>IF(E11="No Aplica",0,D11)</f>
        <v/>
      </c>
      <c r="I11" s="29">
        <f>IF(E11="Cumple",D11,IF(E11="Cumple Parcialmente",D11*0.5,IF(E11="No Cumple",0,0)))</f>
        <v/>
      </c>
    </row>
    <row r="12" ht="36" customHeight="1" s="18">
      <c r="A12" s="23" t="inlineStr">
        <is>
          <t>INS-09</t>
        </is>
      </c>
      <c r="B12" s="22" t="inlineStr">
        <is>
          <t>Trazabilidad completa de cada instalación: ubicación GPS, fecha/hora, técnico, fotos, serie del medidor, estado, actas firmadas. Datos disponibles en la plataforma y exportables.</t>
        </is>
      </c>
      <c r="C12" s="26" t="inlineStr">
        <is>
          <t>强制性</t>
        </is>
      </c>
      <c r="D12" s="23" t="n">
        <v>3</v>
      </c>
      <c r="E12" s="27" t="n"/>
      <c r="F12" s="28" t="n"/>
      <c r="G12" s="28" t="n"/>
      <c r="H12" s="29">
        <f>IF(E12="No Aplica",0,D12)</f>
        <v/>
      </c>
      <c r="I12" s="29">
        <f>IF(E12="Cumple",D12,IF(E12="Cumple Parcialmente",D12*0.5,IF(E12="No Cumple",0,0)))</f>
        <v/>
      </c>
    </row>
    <row r="13" ht="36" customHeight="1" s="18">
      <c r="A13" s="23" t="inlineStr">
        <is>
          <t>INS-10</t>
        </is>
      </c>
      <c r="B13" s="22" t="inlineStr">
        <is>
          <t>Gestión de agendamiento con el cliente final: canales (SMS/llamada/WhatsApp), ventanas horarias, reagendamiento automático.</t>
        </is>
      </c>
      <c r="C13" s="26" t="inlineStr">
        <is>
          <t>强制性</t>
        </is>
      </c>
      <c r="D13" s="23" t="n">
        <v>2</v>
      </c>
      <c r="E13" s="27" t="n"/>
      <c r="F13" s="28" t="n"/>
      <c r="G13" s="28" t="n"/>
      <c r="H13" s="29">
        <f>IF(E13="No Aplica",0,D13)</f>
        <v/>
      </c>
      <c r="I13" s="29">
        <f>IF(E13="Cumple",D13,IF(E13="Cumple Parcialmente",D13*0.5,IF(E13="No Cumple",0,0)))</f>
        <v/>
      </c>
    </row>
    <row r="14" ht="36" customHeight="1" s="18">
      <c r="A14" s="23" t="inlineStr">
        <is>
          <t>INS-11</t>
        </is>
      </c>
      <c r="B14" s="22" t="inlineStr">
        <is>
          <t>Protocolo de seguridad e higiene ocupacional en campo: equipos de protección personal, capacitación, seguros de los técnicos.</t>
        </is>
      </c>
      <c r="C14" s="26" t="inlineStr">
        <is>
          <t>强制性</t>
        </is>
      </c>
      <c r="D14" s="23" t="n">
        <v>2</v>
      </c>
      <c r="E14" s="27" t="n"/>
      <c r="F14" s="28" t="n"/>
      <c r="G14" s="28" t="n"/>
      <c r="H14" s="29">
        <f>IF(E14="No Aplica",0,D14)</f>
        <v/>
      </c>
      <c r="I14" s="29">
        <f>IF(E14="Cumple",D14,IF(E14="Cumple Parcialmente",D14*0.5,IF(E14="No Cumple",0,0)))</f>
        <v/>
      </c>
    </row>
    <row r="15" ht="36" customHeight="1" s="18">
      <c r="A15" s="23" t="inlineStr">
        <is>
          <t>INS-12</t>
        </is>
      </c>
      <c r="B15" s="22" t="inlineStr">
        <is>
          <t>Cumplimiento normativo: normas eléctricas locales, permisos municipales cuando apliquen, cumplimiento de Ley de Electricidad 125-01.</t>
        </is>
      </c>
      <c r="C15" s="26" t="inlineStr">
        <is>
          <t>强制性</t>
        </is>
      </c>
      <c r="D15" s="23" t="n">
        <v>2</v>
      </c>
      <c r="E15" s="27" t="n"/>
      <c r="F15" s="28" t="n"/>
      <c r="G15" s="28" t="n"/>
      <c r="H15" s="29">
        <f>IF(E15="No Aplica",0,D15)</f>
        <v/>
      </c>
      <c r="I15" s="29">
        <f>IF(E15="Cumple",D15,IF(E15="Cumple Parcialmente",D15*0.5,IF(E15="No Cumple",0,0)))</f>
        <v/>
      </c>
    </row>
    <row r="16" ht="36" customHeight="1" s="18">
      <c r="A16" s="23" t="inlineStr">
        <is>
          <t>INS-13</t>
        </is>
      </c>
      <c r="B16" s="22" t="inlineStr">
        <is>
          <t>SLA DE PROYECTO - Cumplimiento de cronograma: entregar el 95% de las instalaciones planificadas dentro del cronograma acordado por hito del proyecto (tolerancia +/-5%).</t>
        </is>
      </c>
      <c r="C16" s="26" t="inlineStr">
        <is>
          <t>强制性</t>
        </is>
      </c>
      <c r="D16" s="23" t="n">
        <v>3</v>
      </c>
      <c r="E16" s="27" t="n"/>
      <c r="F16" s="28" t="n"/>
      <c r="G16" s="28" t="n"/>
      <c r="H16" s="29">
        <f>IF(E16="No Aplica",0,D16)</f>
        <v/>
      </c>
      <c r="I16" s="29">
        <f>IF(E16="Cumple",D16,IF(E16="Cumple Parcialmente",D16*0.5,IF(E16="No Cumple",0,0)))</f>
        <v/>
      </c>
    </row>
    <row r="17" ht="36" customHeight="1" s="18">
      <c r="A17" s="23" t="inlineStr">
        <is>
          <t>INS-14</t>
        </is>
      </c>
      <c r="B17" s="22" t="inlineStr">
        <is>
          <t>SLA DE PROYECTO - Throughput mensual: sostener la capacidad mensual de instalación comprometida en el plan de despliegue del proyecto (medidores/mes), medido sobre base mensual.</t>
        </is>
      </c>
      <c r="C17" s="26" t="inlineStr">
        <is>
          <t>强制性</t>
        </is>
      </c>
      <c r="D17" s="23" t="n">
        <v>3</v>
      </c>
      <c r="E17" s="27" t="n"/>
      <c r="F17" s="28" t="n"/>
      <c r="G17" s="28" t="n"/>
      <c r="H17" s="29">
        <f>IF(E17="No Aplica",0,D17)</f>
        <v/>
      </c>
      <c r="I17" s="29">
        <f>IF(E17="Cumple",D17,IF(E17="Cumple Parcialmente",D17*0.5,IF(E17="No Cumple",0,0)))</f>
        <v/>
      </c>
    </row>
    <row r="18" ht="36" customHeight="1" s="18">
      <c r="A18" s="23" t="inlineStr">
        <is>
          <t>INS-15</t>
        </is>
      </c>
      <c r="B18" s="22" t="inlineStr">
        <is>
          <t>SLA DE PROYECTO - Tasa de éxito en primera visita (First Time Fix Rate): mínimo 90% de las instalaciones completadas en la primera visita sin reagendamiento por causas atribuibles al proveedor.</t>
        </is>
      </c>
      <c r="C18" s="26" t="inlineStr">
        <is>
          <t>强制性</t>
        </is>
      </c>
      <c r="D18" s="23" t="n">
        <v>3</v>
      </c>
      <c r="E18" s="27" t="n"/>
      <c r="F18" s="28" t="n"/>
      <c r="G18" s="28" t="n"/>
      <c r="H18" s="29">
        <f>IF(E18="No Aplica",0,D18)</f>
        <v/>
      </c>
      <c r="I18" s="29">
        <f>IF(E18="Cumple",D18,IF(E18="Cumple Parcialmente",D18*0.5,IF(E18="No Cumple",0,0)))</f>
        <v/>
      </c>
    </row>
    <row r="19" ht="36" customHeight="1" s="18">
      <c r="A19" s="23" t="inlineStr">
        <is>
          <t>INS-16</t>
        </is>
      </c>
      <c r="B19" s="22" t="inlineStr">
        <is>
          <t>SLA DE PROYECTO - Tasa de activación exitosa: mínimo 98% de dispositivos instalados deben reportar a la plataforma dentro de las 24 horas posteriores a la instalación.</t>
        </is>
      </c>
      <c r="C19" s="26" t="inlineStr">
        <is>
          <t>强制性</t>
        </is>
      </c>
      <c r="D19" s="23" t="n">
        <v>3</v>
      </c>
      <c r="E19" s="27" t="n"/>
      <c r="F19" s="28" t="n"/>
      <c r="G19" s="28" t="n"/>
      <c r="H19" s="29">
        <f>IF(E19="No Aplica",0,D19)</f>
        <v/>
      </c>
      <c r="I19" s="29">
        <f>IF(E19="Cumple",D19,IF(E19="Cumple Parcialmente",D19*0.5,IF(E19="No Cumple",0,0)))</f>
        <v/>
      </c>
    </row>
    <row r="20" ht="36" customHeight="1" s="18">
      <c r="A20" s="23" t="inlineStr">
        <is>
          <t>INS-17</t>
        </is>
      </c>
      <c r="B20" s="22" t="inlineStr">
        <is>
          <t>SLA DE PROYECTO - Tasa de retrabajos: máximo 2% de instalaciones con retrabajo dentro de los 30 días posteriores a la instalación por causa atribuible al proveedor.</t>
        </is>
      </c>
      <c r="C20" s="26" t="inlineStr">
        <is>
          <t>强制性</t>
        </is>
      </c>
      <c r="D20" s="23" t="n">
        <v>3</v>
      </c>
      <c r="E20" s="27" t="n"/>
      <c r="F20" s="28" t="n"/>
      <c r="G20" s="28" t="n"/>
      <c r="H20" s="29">
        <f>IF(E20="No Aplica",0,D20)</f>
        <v/>
      </c>
      <c r="I20" s="29">
        <f>IF(E20="Cumple",D20,IF(E20="Cumple Parcialmente",D20*0.5,IF(E20="No Cumple",0,0)))</f>
        <v/>
      </c>
    </row>
    <row r="21" ht="94.5" customHeight="1" s="18">
      <c r="A21" s="23" t="inlineStr">
        <is>
          <t>INS-18</t>
        </is>
      </c>
      <c r="B21" s="22" t="inlineStr">
        <is>
          <t>Gestión de reagendamientos por solicitud del cliente final: se garantizan al menos 2 (dos) reagendamientos gratuitos a solicitud del cliente final. El proveedor debe operar un centro de contacto con atención en horario lunes a viernes de 08:00 a 18:00 y sábados de 08:00 a 12:00 (hora local de República Dominicana). Indique canales de atención (teléfono, SMS, WhatsApp, correo), procedimiento de coordinación y política aplicable cuando se agoten los reagendamientos gratuitos.</t>
        </is>
      </c>
      <c r="C21" s="26" t="inlineStr">
        <is>
          <t>强制性</t>
        </is>
      </c>
      <c r="D21" s="23" t="n">
        <v>2</v>
      </c>
      <c r="E21" s="27" t="n"/>
      <c r="F21" s="28" t="n"/>
      <c r="G21" s="28" t="n"/>
      <c r="H21" s="29">
        <f>IF(E21="No Aplica",0,D21)</f>
        <v/>
      </c>
      <c r="I21" s="29">
        <f>IF(E21="Cumple",D21,IF(E21="Cumple Parcialmente",D21*0.5,IF(E21="No Cumple",0,0)))</f>
        <v/>
      </c>
    </row>
    <row r="22" ht="36" customHeight="1" s="18">
      <c r="A22" s="23" t="inlineStr">
        <is>
          <t>INS-19</t>
        </is>
      </c>
      <c r="B22" s="22" t="inlineStr">
        <is>
          <t>Plan de arranque (ramp-up) para un proyecto de despliegue masivo: curva de aprendizaje y crecimiento progresivo de throughput durante los primeros 60 días.</t>
        </is>
      </c>
      <c r="C22" s="26" t="inlineStr">
        <is>
          <t>强制性</t>
        </is>
      </c>
      <c r="D22" s="23" t="n">
        <v>2</v>
      </c>
      <c r="E22" s="27" t="n"/>
      <c r="F22" s="28" t="n"/>
      <c r="G22" s="28" t="n"/>
      <c r="H22" s="29">
        <f>IF(E22="No Aplica",0,D22)</f>
        <v/>
      </c>
      <c r="I22" s="29">
        <f>IF(E22="Cumple",D22,IF(E22="Cumple Parcialmente",D22*0.5,IF(E22="No Cumple",0,0)))</f>
        <v/>
      </c>
    </row>
    <row r="23" ht="36" customHeight="1" s="18">
      <c r="A23" s="23" t="inlineStr">
        <is>
          <t>INS-20</t>
        </is>
      </c>
      <c r="B23" s="22" t="inlineStr">
        <is>
          <t>Penalidades por incumplimiento de SLAs de proyecto: proponga esquema escalonado (ej. % de descuento sobre factura mensual por cada punto de incumplimiento).</t>
        </is>
      </c>
      <c r="C23" s="26" t="inlineStr">
        <is>
          <t>强制性</t>
        </is>
      </c>
      <c r="D23" s="23" t="n">
        <v>3</v>
      </c>
      <c r="E23" s="27" t="n"/>
      <c r="F23" s="28" t="n"/>
      <c r="G23" s="28" t="n"/>
      <c r="H23" s="29">
        <f>IF(E23="No Aplica",0,D23)</f>
        <v/>
      </c>
      <c r="I23" s="29">
        <f>IF(E23="Cumple",D23,IF(E23="Cumple Parcialmente",D23*0.5,IF(E23="No Cumple",0,0)))</f>
        <v/>
      </c>
    </row>
    <row r="24" ht="36" customHeight="1" s="18">
      <c r="A24" s="23" t="inlineStr">
        <is>
          <t>INS-21</t>
        </is>
      </c>
      <c r="B24" s="22" t="inlineStr">
        <is>
          <t>Gobierno del proyecto de despliegue: comité semanal de seguimiento, reporte ejecutivo mensual, tablero de control con KPIs en tiempo real para Claro.</t>
        </is>
      </c>
      <c r="C24" s="26" t="inlineStr">
        <is>
          <t>强制性</t>
        </is>
      </c>
      <c r="D24" s="23" t="n">
        <v>3</v>
      </c>
      <c r="E24" s="27" t="n"/>
      <c r="F24" s="28" t="n"/>
      <c r="G24" s="28" t="n"/>
      <c r="H24" s="29">
        <f>IF(E24="No Aplica",0,D24)</f>
        <v/>
      </c>
      <c r="I24" s="29">
        <f>IF(E24="Cumple",D24,IF(E24="Cumple Parcialmente",D24*0.5,IF(E24="No Cumple",0,0)))</f>
        <v/>
      </c>
    </row>
    <row r="25" ht="36" customHeight="1" s="18">
      <c r="A25" s="23" t="inlineStr">
        <is>
          <t>INS-22</t>
        </is>
      </c>
      <c r="B25" s="22" t="inlineStr">
        <is>
          <t>Gestión de inventario y logística: bodega, control de seriados, cadena de frío/custodia, seguros de mercancía en tránsito.</t>
        </is>
      </c>
      <c r="C25" s="26" t="inlineStr">
        <is>
          <t>强制性</t>
        </is>
      </c>
      <c r="D25" s="23" t="n">
        <v>2</v>
      </c>
      <c r="E25" s="27" t="n"/>
      <c r="F25" s="28" t="n"/>
      <c r="G25" s="28" t="n"/>
      <c r="H25" s="29">
        <f>IF(E25="No Aplica",0,D25)</f>
        <v/>
      </c>
      <c r="I25" s="29">
        <f>IF(E25="Cumple",D25,IF(E25="Cumple Parcialmente",D25*0.5,IF(E25="No Cumple",0,0)))</f>
        <v/>
      </c>
    </row>
    <row r="26" ht="36" customHeight="1" s="18">
      <c r="A26" s="23" t="inlineStr">
        <is>
          <t>INS-23</t>
        </is>
      </c>
      <c r="B26" s="22" t="inlineStr">
        <is>
          <t>Gestión de desinstalación y logística inversa de medidores retirados (incluyendo baja en plataforma, acta, disposición final o reacondicionamiento).</t>
        </is>
      </c>
      <c r="C26" s="26" t="inlineStr">
        <is>
          <t>强制性</t>
        </is>
      </c>
      <c r="D26" s="23" t="n">
        <v>2</v>
      </c>
      <c r="E26" s="27" t="n"/>
      <c r="F26" s="28" t="n"/>
      <c r="G26" s="28" t="n"/>
      <c r="H26" s="29">
        <f>IF(E26="No Aplica",0,D26)</f>
        <v/>
      </c>
      <c r="I26" s="29">
        <f>IF(E26="Cumple",D26,IF(E26="Cumple Parcialmente",D26*0.5,IF(E26="No Cumple",0,0)))</f>
        <v/>
      </c>
    </row>
    <row r="27" ht="36" customHeight="1" s="18">
      <c r="A27" s="23" t="inlineStr">
        <is>
          <t>INS-24</t>
        </is>
      </c>
      <c r="B27" s="22" t="inlineStr">
        <is>
          <t>Capacidad de ejecutar múltiples proyectos en paralelo para distintos clientes finales de Claro, sin degradación del throughput.</t>
        </is>
      </c>
      <c r="C27" s="26" t="inlineStr">
        <is>
          <t>强制性</t>
        </is>
      </c>
      <c r="D27" s="23" t="n">
        <v>2</v>
      </c>
      <c r="E27" s="27" t="n"/>
      <c r="F27" s="28" t="n"/>
      <c r="G27" s="28" t="n"/>
      <c r="H27" s="29">
        <f>IF(E27="No Aplica",0,D27)</f>
        <v/>
      </c>
      <c r="I27" s="29">
        <f>IF(E27="Cumple",D27,IF(E27="Cumple Parcialmente",D27*0.5,IF(E27="No Cumple",0,0)))</f>
        <v/>
      </c>
    </row>
    <row r="28" ht="36" customHeight="1" s="18">
      <c r="A28" s="23" t="inlineStr">
        <is>
          <t>INS-25</t>
        </is>
      </c>
      <c r="B28" s="22" t="inlineStr">
        <is>
          <t>Modelo de dimensionamiento: con base en los volúmenes proyectados (ver pestaña 'Volúmenes Proyectados'), presente plan de cuadrillas, cronograma tipo y supuestos.</t>
        </is>
      </c>
      <c r="C28" s="26" t="inlineStr">
        <is>
          <t>强制性</t>
        </is>
      </c>
      <c r="D28" s="23" t="n">
        <v>3</v>
      </c>
      <c r="E28" s="27" t="n"/>
      <c r="F28" s="28" t="n"/>
      <c r="G28" s="28" t="n"/>
      <c r="H28" s="29">
        <f>IF(E28="No Aplica",0,D28)</f>
        <v/>
      </c>
      <c r="I28" s="29">
        <f>IF(E28="Cumple",D28,IF(E28="Cumple Parcialmente",D28*0.5,IF(E28="No Cumple",0,0)))</f>
        <v/>
      </c>
    </row>
    <row r="29"/>
    <row r="30" ht="25.5" customHeight="1" s="18">
      <c r="A30" s="30" t="inlineStr">
        <is>
          <t>摘要</t>
        </is>
      </c>
      <c r="B30" s="19" t="inlineStr">
        <is>
          <t>Total requerimientos / Peso total / Peso efectivo / Puntos obtenidos / % Cumplimiento de la sección</t>
        </is>
      </c>
      <c r="C30" s="23">
        <f>25</f>
        <v/>
      </c>
      <c r="D30" s="23">
        <f>SUM(D4:D28)</f>
        <v/>
      </c>
      <c r="E30" s="31" t="inlineStr">
        <is>
          <t>有效权重:</t>
        </is>
      </c>
      <c r="F30" s="23">
        <f>SUM(H4:H28)</f>
        <v/>
      </c>
      <c r="G30" s="32" t="inlineStr">
        <is>
          <t>合规率:</t>
        </is>
      </c>
      <c r="H30" s="33">
        <f>IFERROR(SUM(I4:I28)/SUM(H4:H28),0)</f>
        <v/>
      </c>
    </row>
  </sheetData>
  <mergeCells count="2">
    <mergeCell ref="A1:I1"/>
    <mergeCell ref="A2:I2"/>
  </mergeCells>
  <conditionalFormatting sqref="E4:E28">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8"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2026-04-22T18:46:46Z</dcterms:created>
  <dcterms:modified xmlns:dcterms="http://purl.org/dc/terms/" xmlns:xsi="http://www.w3.org/2001/XMLSchema-instance" xsi:type="dcterms:W3CDTF">2026-06-17T23:44:43Z</dcterms:modified>
  <cp:revision>0</cp:revision>
</cp:coreProperties>
</file>